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Sample Data\Mineral soil\Holcombe's Branch Terrace_2014 collection\"/>
    </mc:Choice>
  </mc:AlternateContent>
  <bookViews>
    <workbookView xWindow="0" yWindow="0" windowWidth="28800" windowHeight="12435"/>
  </bookViews>
  <sheets>
    <sheet name="Texture summary" sheetId="6" r:id="rId1"/>
    <sheet name="Texture AD-OD correction" sheetId="10" r:id="rId2"/>
    <sheet name="Texture-calc" sheetId="5" r:id="rId3"/>
    <sheet name="Texture-raw data" sheetId="4" r:id="rId4"/>
    <sheet name="Clean beaker wts, feb-2015" sheetId="7" r:id="rId5"/>
    <sheet name="AD-OD sorted" sheetId="9" r:id="rId6"/>
    <sheet name="AD-OD raw data" sheetId="8" r:id="rId7"/>
  </sheets>
  <calcPr calcId="152511"/>
</workbook>
</file>

<file path=xl/calcChain.xml><?xml version="1.0" encoding="utf-8"?>
<calcChain xmlns="http://schemas.openxmlformats.org/spreadsheetml/2006/main">
  <c r="I48" i="10" l="1"/>
  <c r="J48" i="10" s="1"/>
  <c r="H48" i="10"/>
  <c r="L48" i="10" s="1"/>
  <c r="I15" i="10"/>
  <c r="J15" i="10" s="1"/>
  <c r="H15" i="10"/>
  <c r="L15" i="10" s="1"/>
  <c r="K15" i="10" s="1"/>
  <c r="I31" i="10"/>
  <c r="J31" i="10" s="1"/>
  <c r="H31" i="10"/>
  <c r="L31" i="10" s="1"/>
  <c r="I40" i="10"/>
  <c r="J40" i="10" s="1"/>
  <c r="H40" i="10"/>
  <c r="L40" i="10" s="1"/>
  <c r="I36" i="10"/>
  <c r="J36" i="10" s="1"/>
  <c r="H36" i="10"/>
  <c r="L36" i="10" s="1"/>
  <c r="I35" i="10"/>
  <c r="J35" i="10" s="1"/>
  <c r="H35" i="10"/>
  <c r="L35" i="10" s="1"/>
  <c r="I22" i="10"/>
  <c r="J22" i="10" s="1"/>
  <c r="H22" i="10"/>
  <c r="L22" i="10" s="1"/>
  <c r="I52" i="10"/>
  <c r="J52" i="10" s="1"/>
  <c r="H52" i="10"/>
  <c r="L52" i="10" s="1"/>
  <c r="I33" i="10"/>
  <c r="J33" i="10" s="1"/>
  <c r="H33" i="10"/>
  <c r="L33" i="10" s="1"/>
  <c r="I24" i="10"/>
  <c r="J24" i="10" s="1"/>
  <c r="H24" i="10"/>
  <c r="L24" i="10" s="1"/>
  <c r="I27" i="10"/>
  <c r="J27" i="10" s="1"/>
  <c r="H27" i="10"/>
  <c r="L27" i="10" s="1"/>
  <c r="I34" i="10"/>
  <c r="J34" i="10" s="1"/>
  <c r="H34" i="10"/>
  <c r="L34" i="10" s="1"/>
  <c r="I45" i="10"/>
  <c r="J45" i="10" s="1"/>
  <c r="H45" i="10"/>
  <c r="L45" i="10" s="1"/>
  <c r="I29" i="10"/>
  <c r="J29" i="10" s="1"/>
  <c r="H29" i="10"/>
  <c r="L29" i="10" s="1"/>
  <c r="I42" i="10"/>
  <c r="J42" i="10" s="1"/>
  <c r="H42" i="10"/>
  <c r="L42" i="10" s="1"/>
  <c r="I50" i="10"/>
  <c r="J50" i="10" s="1"/>
  <c r="H50" i="10"/>
  <c r="L50" i="10" s="1"/>
  <c r="I53" i="10"/>
  <c r="J53" i="10" s="1"/>
  <c r="H53" i="10"/>
  <c r="L53" i="10" s="1"/>
  <c r="I38" i="10"/>
  <c r="J38" i="10" s="1"/>
  <c r="H38" i="10"/>
  <c r="L38" i="10" s="1"/>
  <c r="I55" i="10"/>
  <c r="J55" i="10" s="1"/>
  <c r="H55" i="10"/>
  <c r="L55" i="10" s="1"/>
  <c r="I51" i="10"/>
  <c r="J51" i="10" s="1"/>
  <c r="H51" i="10"/>
  <c r="L51" i="10" s="1"/>
  <c r="K51" i="10" s="1"/>
  <c r="I54" i="10"/>
  <c r="J54" i="10" s="1"/>
  <c r="H54" i="10"/>
  <c r="L54" i="10" s="1"/>
  <c r="I43" i="10"/>
  <c r="J43" i="10" s="1"/>
  <c r="H43" i="10"/>
  <c r="L43" i="10" s="1"/>
  <c r="I47" i="10"/>
  <c r="J47" i="10" s="1"/>
  <c r="H47" i="10"/>
  <c r="L47" i="10" s="1"/>
  <c r="I25" i="10"/>
  <c r="J25" i="10" s="1"/>
  <c r="H25" i="10"/>
  <c r="L25" i="10" s="1"/>
  <c r="I6" i="10"/>
  <c r="J6" i="10" s="1"/>
  <c r="H6" i="10"/>
  <c r="L6" i="10" s="1"/>
  <c r="I41" i="10"/>
  <c r="J41" i="10" s="1"/>
  <c r="H41" i="10"/>
  <c r="L41" i="10" s="1"/>
  <c r="I18" i="10"/>
  <c r="J18" i="10" s="1"/>
  <c r="H18" i="10"/>
  <c r="L18" i="10" s="1"/>
  <c r="I13" i="10"/>
  <c r="J13" i="10" s="1"/>
  <c r="H13" i="10"/>
  <c r="L13" i="10" s="1"/>
  <c r="K13" i="10" s="1"/>
  <c r="I11" i="10"/>
  <c r="J11" i="10" s="1"/>
  <c r="H11" i="10"/>
  <c r="L11" i="10" s="1"/>
  <c r="I12" i="10"/>
  <c r="J12" i="10" s="1"/>
  <c r="H12" i="10"/>
  <c r="L12" i="10" s="1"/>
  <c r="I20" i="10"/>
  <c r="J20" i="10" s="1"/>
  <c r="H20" i="10"/>
  <c r="L20" i="10" s="1"/>
  <c r="I23" i="10"/>
  <c r="J23" i="10" s="1"/>
  <c r="H23" i="10"/>
  <c r="L23" i="10" s="1"/>
  <c r="I44" i="10"/>
  <c r="J44" i="10" s="1"/>
  <c r="H44" i="10"/>
  <c r="L44" i="10" s="1"/>
  <c r="I21" i="10"/>
  <c r="J21" i="10" s="1"/>
  <c r="H21" i="10"/>
  <c r="L21" i="10" s="1"/>
  <c r="K21" i="10" s="1"/>
  <c r="I26" i="10"/>
  <c r="J26" i="10" s="1"/>
  <c r="H26" i="10"/>
  <c r="L26" i="10" s="1"/>
  <c r="I8" i="10"/>
  <c r="J8" i="10" s="1"/>
  <c r="H8" i="10"/>
  <c r="L8" i="10" s="1"/>
  <c r="I17" i="10"/>
  <c r="J17" i="10" s="1"/>
  <c r="H17" i="10"/>
  <c r="L17" i="10" s="1"/>
  <c r="I49" i="10"/>
  <c r="J49" i="10" s="1"/>
  <c r="H49" i="10"/>
  <c r="L49" i="10" s="1"/>
  <c r="I37" i="10"/>
  <c r="J37" i="10" s="1"/>
  <c r="H37" i="10"/>
  <c r="L37" i="10" s="1"/>
  <c r="I19" i="10"/>
  <c r="J19" i="10" s="1"/>
  <c r="H19" i="10"/>
  <c r="L19" i="10" s="1"/>
  <c r="I30" i="10"/>
  <c r="J30" i="10" s="1"/>
  <c r="H30" i="10"/>
  <c r="L30" i="10" s="1"/>
  <c r="I28" i="10"/>
  <c r="J28" i="10" s="1"/>
  <c r="H28" i="10"/>
  <c r="L28" i="10" s="1"/>
  <c r="I39" i="10"/>
  <c r="J39" i="10" s="1"/>
  <c r="H39" i="10"/>
  <c r="L39" i="10" s="1"/>
  <c r="I10" i="10"/>
  <c r="J10" i="10" s="1"/>
  <c r="H10" i="10"/>
  <c r="L10" i="10" s="1"/>
  <c r="I7" i="10"/>
  <c r="J7" i="10" s="1"/>
  <c r="H7" i="10"/>
  <c r="L7" i="10" s="1"/>
  <c r="I32" i="10"/>
  <c r="J32" i="10" s="1"/>
  <c r="H32" i="10"/>
  <c r="L32" i="10" s="1"/>
  <c r="I16" i="10"/>
  <c r="J16" i="10" s="1"/>
  <c r="H16" i="10"/>
  <c r="L16" i="10" s="1"/>
  <c r="I14" i="10"/>
  <c r="J14" i="10" s="1"/>
  <c r="H14" i="10"/>
  <c r="L14" i="10" s="1"/>
  <c r="I46" i="10"/>
  <c r="J46" i="10" s="1"/>
  <c r="H46" i="10"/>
  <c r="L46" i="10" s="1"/>
  <c r="I9" i="10"/>
  <c r="J9" i="10" s="1"/>
  <c r="H9" i="10"/>
  <c r="L9" i="10" s="1"/>
  <c r="G29" i="9"/>
  <c r="H29" i="9" s="1"/>
  <c r="I29" i="9" s="1"/>
  <c r="G21" i="9"/>
  <c r="H21" i="9" s="1"/>
  <c r="I21" i="9" s="1"/>
  <c r="G25" i="9"/>
  <c r="H25" i="9" s="1"/>
  <c r="I25" i="9" s="1"/>
  <c r="G38" i="9"/>
  <c r="H38" i="9" s="1"/>
  <c r="I38" i="9" s="1"/>
  <c r="G33" i="9"/>
  <c r="H33" i="9" s="1"/>
  <c r="I33" i="9" s="1"/>
  <c r="G22" i="9"/>
  <c r="H22" i="9" s="1"/>
  <c r="I22" i="9" s="1"/>
  <c r="G17" i="9"/>
  <c r="H17" i="9" s="1"/>
  <c r="I17" i="9" s="1"/>
  <c r="G9" i="9"/>
  <c r="H9" i="9" s="1"/>
  <c r="I9" i="9" s="1"/>
  <c r="G24" i="9"/>
  <c r="H24" i="9" s="1"/>
  <c r="I24" i="9" s="1"/>
  <c r="G16" i="9"/>
  <c r="H16" i="9" s="1"/>
  <c r="I16" i="9" s="1"/>
  <c r="G47" i="9"/>
  <c r="H47" i="9" s="1"/>
  <c r="I47" i="9" s="1"/>
  <c r="G31" i="9"/>
  <c r="H31" i="9" s="1"/>
  <c r="I31" i="9" s="1"/>
  <c r="G27" i="9"/>
  <c r="H27" i="9" s="1"/>
  <c r="I27" i="9" s="1"/>
  <c r="G26" i="9"/>
  <c r="H26" i="9" s="1"/>
  <c r="I26" i="9" s="1"/>
  <c r="G44" i="9"/>
  <c r="H44" i="9" s="1"/>
  <c r="I44" i="9" s="1"/>
  <c r="G10" i="9"/>
  <c r="H10" i="9" s="1"/>
  <c r="I10" i="9" s="1"/>
  <c r="G8" i="9"/>
  <c r="H8" i="9" s="1"/>
  <c r="I8" i="9" s="1"/>
  <c r="G46" i="9"/>
  <c r="H46" i="9" s="1"/>
  <c r="I46" i="9" s="1"/>
  <c r="G40" i="9"/>
  <c r="H40" i="9" s="1"/>
  <c r="I40" i="9" s="1"/>
  <c r="G13" i="9"/>
  <c r="H13" i="9" s="1"/>
  <c r="I13" i="9" s="1"/>
  <c r="G12" i="9"/>
  <c r="H12" i="9" s="1"/>
  <c r="I12" i="9" s="1"/>
  <c r="G18" i="9"/>
  <c r="H18" i="9" s="1"/>
  <c r="I18" i="9" s="1"/>
  <c r="G14" i="9"/>
  <c r="H14" i="9" s="1"/>
  <c r="I14" i="9" s="1"/>
  <c r="G7" i="9"/>
  <c r="H7" i="9" s="1"/>
  <c r="I7" i="9" s="1"/>
  <c r="G34" i="9"/>
  <c r="H34" i="9" s="1"/>
  <c r="I34" i="9" s="1"/>
  <c r="G51" i="9"/>
  <c r="H51" i="9" s="1"/>
  <c r="I51" i="9" s="1"/>
  <c r="G50" i="9"/>
  <c r="H50" i="9" s="1"/>
  <c r="I50" i="9" s="1"/>
  <c r="G39" i="9"/>
  <c r="H39" i="9" s="1"/>
  <c r="I39" i="9" s="1"/>
  <c r="G49" i="9"/>
  <c r="H49" i="9" s="1"/>
  <c r="I49" i="9" s="1"/>
  <c r="G43" i="9"/>
  <c r="H43" i="9" s="1"/>
  <c r="I43" i="9" s="1"/>
  <c r="G28" i="9"/>
  <c r="H28" i="9" s="1"/>
  <c r="I28" i="9" s="1"/>
  <c r="G45" i="9"/>
  <c r="H45" i="9" s="1"/>
  <c r="I45" i="9" s="1"/>
  <c r="G11" i="9"/>
  <c r="H11" i="9" s="1"/>
  <c r="I11" i="9" s="1"/>
  <c r="G19" i="9"/>
  <c r="H19" i="9" s="1"/>
  <c r="I19" i="9" s="1"/>
  <c r="G15" i="9"/>
  <c r="H15" i="9" s="1"/>
  <c r="I15" i="9" s="1"/>
  <c r="G35" i="9"/>
  <c r="H35" i="9" s="1"/>
  <c r="I35" i="9" s="1"/>
  <c r="G42" i="9"/>
  <c r="H42" i="9" s="1"/>
  <c r="I42" i="9" s="1"/>
  <c r="G41" i="9"/>
  <c r="H41" i="9" s="1"/>
  <c r="I41" i="9" s="1"/>
  <c r="G52" i="9"/>
  <c r="H52" i="9" s="1"/>
  <c r="I52" i="9" s="1"/>
  <c r="G48" i="9"/>
  <c r="H48" i="9" s="1"/>
  <c r="I48" i="9" s="1"/>
  <c r="G32" i="9"/>
  <c r="H32" i="9" s="1"/>
  <c r="I32" i="9" s="1"/>
  <c r="G23" i="9"/>
  <c r="H23" i="9" s="1"/>
  <c r="I23" i="9" s="1"/>
  <c r="G37" i="9"/>
  <c r="H37" i="9" s="1"/>
  <c r="I37" i="9" s="1"/>
  <c r="G30" i="9"/>
  <c r="H30" i="9" s="1"/>
  <c r="I30" i="9" s="1"/>
  <c r="G20" i="9"/>
  <c r="H20" i="9" s="1"/>
  <c r="I20" i="9" s="1"/>
  <c r="G36" i="9"/>
  <c r="H36" i="9" s="1"/>
  <c r="I36" i="9" s="1"/>
  <c r="K40" i="10" l="1"/>
  <c r="N40" i="10" s="1"/>
  <c r="K30" i="10"/>
  <c r="N30" i="10" s="1"/>
  <c r="K27" i="10"/>
  <c r="N27" i="10" s="1"/>
  <c r="K48" i="10"/>
  <c r="K32" i="10"/>
  <c r="M32" i="10" s="1"/>
  <c r="K28" i="10"/>
  <c r="N28" i="10" s="1"/>
  <c r="K17" i="10"/>
  <c r="K26" i="10"/>
  <c r="M26" i="10" s="1"/>
  <c r="K20" i="10"/>
  <c r="M20" i="10" s="1"/>
  <c r="K18" i="10"/>
  <c r="N18" i="10" s="1"/>
  <c r="K47" i="10"/>
  <c r="N47" i="10" s="1"/>
  <c r="K55" i="10"/>
  <c r="O55" i="10" s="1"/>
  <c r="K29" i="10"/>
  <c r="N29" i="10" s="1"/>
  <c r="K34" i="10"/>
  <c r="N34" i="10" s="1"/>
  <c r="K33" i="10"/>
  <c r="N33" i="10" s="1"/>
  <c r="K22" i="10"/>
  <c r="O22" i="10" s="1"/>
  <c r="K36" i="10"/>
  <c r="K31" i="10"/>
  <c r="K16" i="10"/>
  <c r="N16" i="10" s="1"/>
  <c r="K39" i="10"/>
  <c r="O39" i="10" s="1"/>
  <c r="K19" i="10"/>
  <c r="O19" i="10" s="1"/>
  <c r="K8" i="10"/>
  <c r="N8" i="10" s="1"/>
  <c r="K12" i="10"/>
  <c r="N12" i="10" s="1"/>
  <c r="K41" i="10"/>
  <c r="N41" i="10" s="1"/>
  <c r="K43" i="10"/>
  <c r="K53" i="10"/>
  <c r="N53" i="10" s="1"/>
  <c r="K49" i="10"/>
  <c r="K14" i="10"/>
  <c r="M14" i="10" s="1"/>
  <c r="K10" i="10"/>
  <c r="K37" i="10"/>
  <c r="O37" i="10" s="1"/>
  <c r="K11" i="10"/>
  <c r="K6" i="10"/>
  <c r="K54" i="10"/>
  <c r="O54" i="10" s="1"/>
  <c r="K38" i="10"/>
  <c r="N38" i="10" s="1"/>
  <c r="K23" i="10"/>
  <c r="N23" i="10" s="1"/>
  <c r="K25" i="10"/>
  <c r="O25" i="10" s="1"/>
  <c r="K24" i="10"/>
  <c r="N24" i="10" s="1"/>
  <c r="K46" i="10"/>
  <c r="N46" i="10" s="1"/>
  <c r="K42" i="10"/>
  <c r="N42" i="10" s="1"/>
  <c r="K52" i="10"/>
  <c r="M52" i="10" s="1"/>
  <c r="K45" i="10"/>
  <c r="N45" i="10" s="1"/>
  <c r="K35" i="10"/>
  <c r="N35" i="10" s="1"/>
  <c r="K7" i="10"/>
  <c r="N7" i="10" s="1"/>
  <c r="K9" i="10"/>
  <c r="N9" i="10" s="1"/>
  <c r="M43" i="10"/>
  <c r="N10" i="10"/>
  <c r="K44" i="10"/>
  <c r="N43" i="10"/>
  <c r="N15" i="10"/>
  <c r="N13" i="10"/>
  <c r="N51" i="10"/>
  <c r="N20" i="10"/>
  <c r="K50" i="10"/>
  <c r="N50" i="10" s="1"/>
  <c r="O45" i="10"/>
  <c r="G59" i="8"/>
  <c r="H59" i="8" s="1"/>
  <c r="I59" i="8" s="1"/>
  <c r="G58" i="8"/>
  <c r="H58" i="8" s="1"/>
  <c r="I58" i="8" s="1"/>
  <c r="G57" i="8"/>
  <c r="H57" i="8" s="1"/>
  <c r="I57" i="8" s="1"/>
  <c r="G54" i="8"/>
  <c r="H54" i="8" s="1"/>
  <c r="I54" i="8" s="1"/>
  <c r="G53" i="8"/>
  <c r="H53" i="8" s="1"/>
  <c r="I53" i="8" s="1"/>
  <c r="G52" i="8"/>
  <c r="H52" i="8" s="1"/>
  <c r="I52" i="8" s="1"/>
  <c r="H51" i="8"/>
  <c r="I51" i="8" s="1"/>
  <c r="G51" i="8"/>
  <c r="G50" i="8"/>
  <c r="H50" i="8" s="1"/>
  <c r="I50" i="8" s="1"/>
  <c r="G49" i="8"/>
  <c r="H49" i="8" s="1"/>
  <c r="I49" i="8" s="1"/>
  <c r="G48" i="8"/>
  <c r="H48" i="8" s="1"/>
  <c r="I48" i="8" s="1"/>
  <c r="H47" i="8"/>
  <c r="I47" i="8" s="1"/>
  <c r="G47" i="8"/>
  <c r="G46" i="8"/>
  <c r="H46" i="8" s="1"/>
  <c r="I46" i="8" s="1"/>
  <c r="G45" i="8"/>
  <c r="H45" i="8" s="1"/>
  <c r="I45" i="8" s="1"/>
  <c r="G44" i="8"/>
  <c r="H44" i="8" s="1"/>
  <c r="I44" i="8" s="1"/>
  <c r="H43" i="8"/>
  <c r="I43" i="8" s="1"/>
  <c r="G43" i="8"/>
  <c r="G42" i="8"/>
  <c r="H42" i="8" s="1"/>
  <c r="I42" i="8" s="1"/>
  <c r="G41" i="8"/>
  <c r="H41" i="8" s="1"/>
  <c r="I41" i="8" s="1"/>
  <c r="G40" i="8"/>
  <c r="H40" i="8" s="1"/>
  <c r="I40" i="8" s="1"/>
  <c r="H39" i="8"/>
  <c r="I39" i="8" s="1"/>
  <c r="G39" i="8"/>
  <c r="G36" i="8"/>
  <c r="H36" i="8" s="1"/>
  <c r="I36" i="8" s="1"/>
  <c r="G35" i="8"/>
  <c r="H35" i="8" s="1"/>
  <c r="I35" i="8" s="1"/>
  <c r="G34" i="8"/>
  <c r="H34" i="8" s="1"/>
  <c r="I34" i="8" s="1"/>
  <c r="H33" i="8"/>
  <c r="I33" i="8" s="1"/>
  <c r="G33" i="8"/>
  <c r="G32" i="8"/>
  <c r="H32" i="8" s="1"/>
  <c r="I32" i="8" s="1"/>
  <c r="G31" i="8"/>
  <c r="H31" i="8" s="1"/>
  <c r="I31" i="8" s="1"/>
  <c r="G30" i="8"/>
  <c r="H30" i="8" s="1"/>
  <c r="I30" i="8" s="1"/>
  <c r="H29" i="8"/>
  <c r="I29" i="8" s="1"/>
  <c r="G29" i="8"/>
  <c r="G28" i="8"/>
  <c r="H28" i="8" s="1"/>
  <c r="I28" i="8" s="1"/>
  <c r="G27" i="8"/>
  <c r="H27" i="8" s="1"/>
  <c r="I27" i="8" s="1"/>
  <c r="G26" i="8"/>
  <c r="H26" i="8" s="1"/>
  <c r="I26" i="8" s="1"/>
  <c r="H25" i="8"/>
  <c r="I25" i="8" s="1"/>
  <c r="G25" i="8"/>
  <c r="G24" i="8"/>
  <c r="H24" i="8" s="1"/>
  <c r="I24" i="8" s="1"/>
  <c r="G23" i="8"/>
  <c r="H23" i="8" s="1"/>
  <c r="I23" i="8" s="1"/>
  <c r="G22" i="8"/>
  <c r="H22" i="8" s="1"/>
  <c r="I22" i="8" s="1"/>
  <c r="H21" i="8"/>
  <c r="I21" i="8" s="1"/>
  <c r="G21" i="8"/>
  <c r="G20" i="8"/>
  <c r="H20" i="8" s="1"/>
  <c r="I20" i="8" s="1"/>
  <c r="G19" i="8"/>
  <c r="H19" i="8" s="1"/>
  <c r="I19" i="8" s="1"/>
  <c r="G18" i="8"/>
  <c r="H18" i="8" s="1"/>
  <c r="I18" i="8" s="1"/>
  <c r="H17" i="8"/>
  <c r="I17" i="8" s="1"/>
  <c r="G17" i="8"/>
  <c r="G15" i="8"/>
  <c r="H15" i="8" s="1"/>
  <c r="I15" i="8" s="1"/>
  <c r="G14" i="8"/>
  <c r="H14" i="8" s="1"/>
  <c r="I14" i="8" s="1"/>
  <c r="G13" i="8"/>
  <c r="H13" i="8" s="1"/>
  <c r="I13" i="8" s="1"/>
  <c r="H12" i="8"/>
  <c r="I12" i="8" s="1"/>
  <c r="G12" i="8"/>
  <c r="G11" i="8"/>
  <c r="H11" i="8" s="1"/>
  <c r="I11" i="8" s="1"/>
  <c r="G9" i="8"/>
  <c r="H9" i="8" s="1"/>
  <c r="I9" i="8" s="1"/>
  <c r="I8" i="8"/>
  <c r="G8" i="8"/>
  <c r="H8" i="8" s="1"/>
  <c r="N32" i="10" l="1"/>
  <c r="M19" i="10"/>
  <c r="O16" i="10"/>
  <c r="M42" i="10"/>
  <c r="O23" i="10"/>
  <c r="N26" i="10"/>
  <c r="M23" i="10"/>
  <c r="M28" i="10"/>
  <c r="M16" i="10"/>
  <c r="N22" i="10"/>
  <c r="N52" i="10"/>
  <c r="N55" i="10"/>
  <c r="M34" i="10"/>
  <c r="N14" i="10"/>
  <c r="N25" i="10"/>
  <c r="N39" i="10"/>
  <c r="M25" i="10"/>
  <c r="M35" i="10"/>
  <c r="N37" i="10"/>
  <c r="N19" i="10"/>
  <c r="M45" i="10"/>
  <c r="N36" i="10"/>
  <c r="O36" i="10"/>
  <c r="N31" i="10"/>
  <c r="O31" i="10"/>
  <c r="N11" i="10"/>
  <c r="M11" i="10"/>
  <c r="O21" i="10"/>
  <c r="O11" i="10"/>
  <c r="M17" i="10"/>
  <c r="N6" i="10"/>
  <c r="M6" i="10"/>
  <c r="O7" i="10"/>
  <c r="O24" i="10"/>
  <c r="O20" i="10"/>
  <c r="O51" i="10"/>
  <c r="O8" i="10"/>
  <c r="O15" i="10"/>
  <c r="O29" i="10"/>
  <c r="O49" i="10"/>
  <c r="O6" i="10"/>
  <c r="O17" i="10"/>
  <c r="O43" i="10"/>
  <c r="O12" i="10"/>
  <c r="M30" i="10"/>
  <c r="M22" i="10"/>
  <c r="M27" i="10"/>
  <c r="N54" i="10"/>
  <c r="M54" i="10"/>
  <c r="O35" i="10"/>
  <c r="O27" i="10"/>
  <c r="O42" i="10"/>
  <c r="O47" i="10"/>
  <c r="O26" i="10"/>
  <c r="M47" i="10"/>
  <c r="O32" i="10"/>
  <c r="M12" i="10"/>
  <c r="O28" i="10"/>
  <c r="M10" i="10"/>
  <c r="O46" i="10"/>
  <c r="M39" i="10"/>
  <c r="O14" i="10"/>
  <c r="M51" i="10"/>
  <c r="M31" i="10"/>
  <c r="M38" i="10"/>
  <c r="O38" i="10"/>
  <c r="M40" i="10"/>
  <c r="M33" i="10"/>
  <c r="N44" i="10"/>
  <c r="M44" i="10"/>
  <c r="O33" i="10"/>
  <c r="O34" i="10"/>
  <c r="O53" i="10"/>
  <c r="O18" i="10"/>
  <c r="O10" i="10"/>
  <c r="M8" i="10"/>
  <c r="M9" i="10"/>
  <c r="O9" i="10"/>
  <c r="M13" i="10"/>
  <c r="M7" i="10"/>
  <c r="M18" i="10"/>
  <c r="M53" i="10"/>
  <c r="O41" i="10"/>
  <c r="M29" i="10"/>
  <c r="N17" i="10"/>
  <c r="O40" i="10"/>
  <c r="O50" i="10"/>
  <c r="O13" i="10"/>
  <c r="O52" i="10"/>
  <c r="M36" i="10"/>
  <c r="M24" i="10"/>
  <c r="M50" i="10"/>
  <c r="O44" i="10"/>
  <c r="M55" i="10"/>
  <c r="M41" i="10"/>
  <c r="O30" i="10"/>
  <c r="M37" i="10"/>
  <c r="M15" i="10"/>
  <c r="M46" i="10"/>
  <c r="I63" i="5"/>
  <c r="H63" i="5"/>
  <c r="I62" i="5"/>
  <c r="K62" i="5" s="1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3" i="5"/>
  <c r="H43" i="5"/>
  <c r="I42" i="5"/>
  <c r="K42" i="5" s="1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N48" i="10" l="1"/>
  <c r="M48" i="10"/>
  <c r="O48" i="10"/>
  <c r="N21" i="10"/>
  <c r="M21" i="10"/>
  <c r="N49" i="10"/>
  <c r="M49" i="10"/>
  <c r="J6" i="5"/>
  <c r="J48" i="5"/>
  <c r="J52" i="5"/>
  <c r="J58" i="5"/>
  <c r="L12" i="5"/>
  <c r="L14" i="5"/>
  <c r="K16" i="5"/>
  <c r="J10" i="5" s="1"/>
  <c r="J20" i="5"/>
  <c r="J46" i="5"/>
  <c r="J50" i="5"/>
  <c r="J54" i="5"/>
  <c r="J56" i="5"/>
  <c r="J60" i="5"/>
  <c r="L7" i="5"/>
  <c r="L13" i="5"/>
  <c r="K13" i="5" s="1"/>
  <c r="N13" i="5" s="1"/>
  <c r="L15" i="5"/>
  <c r="L19" i="5"/>
  <c r="L23" i="5"/>
  <c r="J8" i="5"/>
  <c r="J12" i="5"/>
  <c r="J9" i="5"/>
  <c r="J11" i="5"/>
  <c r="J13" i="5"/>
  <c r="J21" i="5"/>
  <c r="J23" i="5"/>
  <c r="J26" i="5"/>
  <c r="J30" i="5"/>
  <c r="J32" i="5"/>
  <c r="J36" i="5"/>
  <c r="J40" i="5"/>
  <c r="L63" i="5"/>
  <c r="L56" i="5"/>
  <c r="L50" i="5"/>
  <c r="K50" i="5" s="1"/>
  <c r="L58" i="5"/>
  <c r="L54" i="5"/>
  <c r="K54" i="5" s="1"/>
  <c r="L48" i="5"/>
  <c r="L60" i="5"/>
  <c r="L52" i="5"/>
  <c r="L46" i="5"/>
  <c r="L29" i="5"/>
  <c r="L37" i="5"/>
  <c r="L39" i="5"/>
  <c r="L47" i="5"/>
  <c r="K47" i="5" s="1"/>
  <c r="L51" i="5"/>
  <c r="L53" i="5"/>
  <c r="L57" i="5"/>
  <c r="L59" i="5"/>
  <c r="J27" i="5"/>
  <c r="J29" i="5"/>
  <c r="J33" i="5"/>
  <c r="J35" i="5"/>
  <c r="J37" i="5"/>
  <c r="J39" i="5"/>
  <c r="J41" i="5"/>
  <c r="J43" i="5"/>
  <c r="J47" i="5"/>
  <c r="J49" i="5"/>
  <c r="J51" i="5"/>
  <c r="J53" i="5"/>
  <c r="J55" i="5"/>
  <c r="J57" i="5"/>
  <c r="K57" i="5" s="1"/>
  <c r="J59" i="5"/>
  <c r="J61" i="5"/>
  <c r="J63" i="5"/>
  <c r="J19" i="5"/>
  <c r="L8" i="5"/>
  <c r="L20" i="5"/>
  <c r="K20" i="5" s="1"/>
  <c r="M20" i="5" s="1"/>
  <c r="J15" i="5"/>
  <c r="K15" i="5" s="1"/>
  <c r="L17" i="5"/>
  <c r="L11" i="5"/>
  <c r="K11" i="5" s="1"/>
  <c r="N11" i="5" s="1"/>
  <c r="J7" i="5"/>
  <c r="K7" i="5" s="1"/>
  <c r="L18" i="5"/>
  <c r="L22" i="5"/>
  <c r="L26" i="5"/>
  <c r="L28" i="5"/>
  <c r="L30" i="5"/>
  <c r="L34" i="5"/>
  <c r="L36" i="5"/>
  <c r="L40" i="5"/>
  <c r="K40" i="5" s="1"/>
  <c r="J28" i="5"/>
  <c r="K28" i="5" s="1"/>
  <c r="J34" i="5"/>
  <c r="J38" i="5"/>
  <c r="L33" i="5"/>
  <c r="K33" i="5" s="1"/>
  <c r="N33" i="5" s="1"/>
  <c r="L43" i="5"/>
  <c r="K43" i="5" s="1"/>
  <c r="O43" i="5" s="1"/>
  <c r="L49" i="5"/>
  <c r="L55" i="5"/>
  <c r="L61" i="5"/>
  <c r="L41" i="5"/>
  <c r="K41" i="5" s="1"/>
  <c r="N41" i="5" s="1"/>
  <c r="J31" i="5"/>
  <c r="L38" i="5"/>
  <c r="L32" i="5"/>
  <c r="L27" i="5"/>
  <c r="K27" i="5" s="1"/>
  <c r="O27" i="5" s="1"/>
  <c r="L35" i="5"/>
  <c r="L31" i="5"/>
  <c r="K49" i="5"/>
  <c r="N49" i="5" s="1"/>
  <c r="K53" i="5"/>
  <c r="N53" i="5" s="1"/>
  <c r="K55" i="5"/>
  <c r="N55" i="5" s="1"/>
  <c r="K61" i="5"/>
  <c r="N61" i="5" s="1"/>
  <c r="K51" i="5"/>
  <c r="N51" i="5" s="1"/>
  <c r="K48" i="5"/>
  <c r="K52" i="5"/>
  <c r="K56" i="5"/>
  <c r="K58" i="5"/>
  <c r="K60" i="5"/>
  <c r="K46" i="5"/>
  <c r="O33" i="5"/>
  <c r="M33" i="5"/>
  <c r="K26" i="5"/>
  <c r="N26" i="5" s="1"/>
  <c r="O11" i="5"/>
  <c r="O13" i="5"/>
  <c r="K8" i="5"/>
  <c r="O8" i="5" s="1"/>
  <c r="M11" i="5"/>
  <c r="M13" i="5"/>
  <c r="N20" i="5"/>
  <c r="K12" i="5"/>
  <c r="K19" i="5"/>
  <c r="K23" i="5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M15" i="5" l="1"/>
  <c r="N15" i="5"/>
  <c r="N27" i="5"/>
  <c r="K31" i="5"/>
  <c r="O49" i="5"/>
  <c r="J17" i="5"/>
  <c r="J22" i="5"/>
  <c r="L21" i="5"/>
  <c r="L9" i="5"/>
  <c r="J14" i="5"/>
  <c r="L10" i="5"/>
  <c r="M41" i="5"/>
  <c r="O41" i="5"/>
  <c r="O53" i="5"/>
  <c r="L6" i="5"/>
  <c r="J18" i="5"/>
  <c r="K22" i="5"/>
  <c r="M22" i="5" s="1"/>
  <c r="K17" i="5"/>
  <c r="O19" i="5"/>
  <c r="M53" i="5"/>
  <c r="K36" i="5"/>
  <c r="M51" i="5"/>
  <c r="O61" i="5"/>
  <c r="K18" i="5"/>
  <c r="K59" i="5"/>
  <c r="N59" i="5" s="1"/>
  <c r="N47" i="5"/>
  <c r="O47" i="5"/>
  <c r="M7" i="5"/>
  <c r="N7" i="5"/>
  <c r="O7" i="5"/>
  <c r="N57" i="5"/>
  <c r="O57" i="5"/>
  <c r="O63" i="5"/>
  <c r="M17" i="5"/>
  <c r="N17" i="5"/>
  <c r="M61" i="5"/>
  <c r="K38" i="5"/>
  <c r="O15" i="5"/>
  <c r="O17" i="5"/>
  <c r="K34" i="5"/>
  <c r="O34" i="5" s="1"/>
  <c r="K30" i="5"/>
  <c r="N30" i="5" s="1"/>
  <c r="K35" i="5"/>
  <c r="K39" i="5"/>
  <c r="K32" i="5"/>
  <c r="K37" i="5"/>
  <c r="O37" i="5" s="1"/>
  <c r="O20" i="5"/>
  <c r="N22" i="5"/>
  <c r="M27" i="5"/>
  <c r="K63" i="5"/>
  <c r="K29" i="5"/>
  <c r="N60" i="5"/>
  <c r="M60" i="5"/>
  <c r="N52" i="5"/>
  <c r="M52" i="5"/>
  <c r="O60" i="5"/>
  <c r="O52" i="5"/>
  <c r="N58" i="5"/>
  <c r="M58" i="5"/>
  <c r="N50" i="5"/>
  <c r="M50" i="5"/>
  <c r="O58" i="5"/>
  <c r="O50" i="5"/>
  <c r="N56" i="5"/>
  <c r="M56" i="5"/>
  <c r="N48" i="5"/>
  <c r="M48" i="5"/>
  <c r="M59" i="5"/>
  <c r="M49" i="5"/>
  <c r="O56" i="5"/>
  <c r="O48" i="5"/>
  <c r="N63" i="5"/>
  <c r="M63" i="5"/>
  <c r="N54" i="5"/>
  <c r="M54" i="5"/>
  <c r="O59" i="5"/>
  <c r="O55" i="5"/>
  <c r="O51" i="5"/>
  <c r="M57" i="5"/>
  <c r="M55" i="5"/>
  <c r="M47" i="5"/>
  <c r="O54" i="5"/>
  <c r="N46" i="5"/>
  <c r="M46" i="5"/>
  <c r="O46" i="5"/>
  <c r="M28" i="5"/>
  <c r="N28" i="5"/>
  <c r="O28" i="5"/>
  <c r="N40" i="5"/>
  <c r="M40" i="5"/>
  <c r="M36" i="5"/>
  <c r="N36" i="5"/>
  <c r="O40" i="5"/>
  <c r="M43" i="5"/>
  <c r="N43" i="5"/>
  <c r="N34" i="5"/>
  <c r="M34" i="5"/>
  <c r="O36" i="5"/>
  <c r="M26" i="5"/>
  <c r="O26" i="5"/>
  <c r="N23" i="5"/>
  <c r="M23" i="5"/>
  <c r="N19" i="5"/>
  <c r="M19" i="5"/>
  <c r="O23" i="5"/>
  <c r="M12" i="5"/>
  <c r="N12" i="5"/>
  <c r="O12" i="5"/>
  <c r="M8" i="5"/>
  <c r="N8" i="5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M18" i="5" l="1"/>
  <c r="N18" i="5"/>
  <c r="O18" i="5"/>
  <c r="K21" i="5"/>
  <c r="N31" i="5"/>
  <c r="M31" i="5"/>
  <c r="O31" i="5"/>
  <c r="K6" i="5"/>
  <c r="O6" i="5"/>
  <c r="K10" i="5"/>
  <c r="O10" i="5" s="1"/>
  <c r="O22" i="5"/>
  <c r="K14" i="5"/>
  <c r="N14" i="5" s="1"/>
  <c r="M14" i="5"/>
  <c r="O14" i="5"/>
  <c r="K9" i="5"/>
  <c r="O9" i="5"/>
  <c r="N38" i="5"/>
  <c r="M38" i="5"/>
  <c r="O38" i="5"/>
  <c r="O30" i="5"/>
  <c r="M30" i="5"/>
  <c r="M29" i="5"/>
  <c r="N29" i="5"/>
  <c r="O29" i="5"/>
  <c r="O39" i="5"/>
  <c r="N39" i="5"/>
  <c r="M39" i="5"/>
  <c r="O35" i="5"/>
  <c r="N35" i="5"/>
  <c r="M35" i="5"/>
  <c r="N37" i="5"/>
  <c r="M37" i="5"/>
  <c r="O32" i="5"/>
  <c r="M32" i="5"/>
  <c r="N32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M21" i="5" l="1"/>
  <c r="N21" i="5"/>
  <c r="N10" i="5"/>
  <c r="M10" i="5"/>
  <c r="N9" i="5"/>
  <c r="M9" i="5"/>
  <c r="N6" i="5"/>
  <c r="M6" i="5"/>
  <c r="O21" i="5"/>
</calcChain>
</file>

<file path=xl/comments1.xml><?xml version="1.0" encoding="utf-8"?>
<comments xmlns="http://schemas.openxmlformats.org/spreadsheetml/2006/main">
  <authors>
    <author>Paul Heine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</commentList>
</comments>
</file>

<file path=xl/comments2.xml><?xml version="1.0" encoding="utf-8"?>
<comments xmlns="http://schemas.openxmlformats.org/spreadsheetml/2006/main">
  <authors>
    <author>Paul Heine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</commentList>
</comments>
</file>

<file path=xl/comments3.xml><?xml version="1.0" encoding="utf-8"?>
<comments xmlns="http://schemas.openxmlformats.org/spreadsheetml/2006/main">
  <authors>
    <author>Paul Heine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</commentList>
</comments>
</file>

<file path=xl/sharedStrings.xml><?xml version="1.0" encoding="utf-8"?>
<sst xmlns="http://schemas.openxmlformats.org/spreadsheetml/2006/main" count="862" uniqueCount="116">
  <si>
    <t>Mass (g)</t>
  </si>
  <si>
    <t>TEXTURE ANALYSIS:  Pipette Method</t>
  </si>
  <si>
    <t>Samples:</t>
  </si>
  <si>
    <t>Collection:</t>
  </si>
  <si>
    <t>Analyst:</t>
  </si>
  <si>
    <t>Cylinder</t>
  </si>
  <si>
    <t>Sample</t>
  </si>
  <si>
    <t>Time</t>
  </si>
  <si>
    <t>Beaker ID</t>
  </si>
  <si>
    <t>Beaker Wt.</t>
  </si>
  <si>
    <t>Wt., 1st Rdg.</t>
  </si>
  <si>
    <t>Wt., 2nd Rdg.</t>
  </si>
  <si>
    <t>Oven (out)</t>
  </si>
  <si>
    <t>No.</t>
  </si>
  <si>
    <t>ID</t>
  </si>
  <si>
    <t>1st Rdg.</t>
  </si>
  <si>
    <t>2nd Rdg.</t>
  </si>
  <si>
    <t>(beaker + soil)</t>
  </si>
  <si>
    <t>Date</t>
  </si>
  <si>
    <t>na</t>
  </si>
  <si>
    <t>&lt;2 um</t>
  </si>
  <si>
    <t>2-50 um</t>
  </si>
  <si>
    <t>&gt;50 um</t>
  </si>
  <si>
    <t>% clay</t>
  </si>
  <si>
    <t>% silt</t>
  </si>
  <si>
    <t>% sand</t>
  </si>
  <si>
    <t>(g)</t>
  </si>
  <si>
    <t>(&lt;2 um)</t>
  </si>
  <si>
    <t>(2-50 um)</t>
  </si>
  <si>
    <t>(&gt;50 um)</t>
  </si>
  <si>
    <t>Aliquot 1</t>
  </si>
  <si>
    <t>Aliquot 2</t>
  </si>
  <si>
    <t>CALGON BLANKS</t>
  </si>
  <si>
    <t>prh, rm</t>
  </si>
  <si>
    <t>BLANK AVG:</t>
  </si>
  <si>
    <t>Note: unless otherwise noted, AD starting mass is 50.00g.</t>
  </si>
  <si>
    <t>Beakers evaporated overnight at 90C, followed by overnight at 150C.</t>
  </si>
  <si>
    <t>H3 82-88</t>
  </si>
  <si>
    <t>H2 20-50</t>
  </si>
  <si>
    <t>H1 100-135</t>
  </si>
  <si>
    <t>H2 0-20</t>
  </si>
  <si>
    <t>H2 150-170</t>
  </si>
  <si>
    <t>H2 50-75</t>
  </si>
  <si>
    <t>H1 20-50</t>
  </si>
  <si>
    <t>H3 50-69</t>
  </si>
  <si>
    <t>H3 115-140</t>
  </si>
  <si>
    <t>H3 88-102</t>
  </si>
  <si>
    <t>H1 135-160</t>
  </si>
  <si>
    <t>H1 50-100</t>
  </si>
  <si>
    <t>H4 143-185</t>
  </si>
  <si>
    <t>H4 0-20</t>
  </si>
  <si>
    <t>H2 100-125</t>
  </si>
  <si>
    <t>H3 175-200</t>
  </si>
  <si>
    <t>H5 50-82</t>
  </si>
  <si>
    <t>CCZO Holcombe's Branch Terrace sampling</t>
  </si>
  <si>
    <t>June, 2014</t>
  </si>
  <si>
    <t>Temp [C]</t>
  </si>
  <si>
    <t>H1 0-20</t>
  </si>
  <si>
    <t>H5 0-20</t>
  </si>
  <si>
    <t>H2 170-180</t>
  </si>
  <si>
    <t>H4 115-123</t>
  </si>
  <si>
    <t>H4 50-85</t>
  </si>
  <si>
    <t>H5 137-150</t>
  </si>
  <si>
    <t>H3 200-225</t>
  </si>
  <si>
    <t>H4 123-129</t>
  </si>
  <si>
    <t>H1 200-210</t>
  </si>
  <si>
    <t>H5 150-165</t>
  </si>
  <si>
    <t>H1 160-185</t>
  </si>
  <si>
    <t>H5 120-133</t>
  </si>
  <si>
    <t>H2 75-100</t>
  </si>
  <si>
    <t>H3 20-50</t>
  </si>
  <si>
    <t>H5 165-180</t>
  </si>
  <si>
    <t>H1 185-200</t>
  </si>
  <si>
    <t>H2 125-150</t>
  </si>
  <si>
    <t>H2 150-170 REP</t>
  </si>
  <si>
    <t>H2 0-20 REP</t>
  </si>
  <si>
    <t>H3 82-88 REP</t>
  </si>
  <si>
    <t>H3 115-140 REP</t>
  </si>
  <si>
    <t>H3 69-82</t>
  </si>
  <si>
    <t>FACE 60-90 [QC]</t>
  </si>
  <si>
    <t>H5 82-120</t>
  </si>
  <si>
    <t>H5 133-137</t>
  </si>
  <si>
    <t>H3 0-20</t>
  </si>
  <si>
    <t>H4 129-143</t>
  </si>
  <si>
    <t>H3 102-115</t>
  </si>
  <si>
    <t>H3 140-152</t>
  </si>
  <si>
    <t>H5 20-50</t>
  </si>
  <si>
    <t>H3 159-169</t>
  </si>
  <si>
    <t>H4 85-115</t>
  </si>
  <si>
    <t>H4 20-50</t>
  </si>
  <si>
    <t>H3 152-159</t>
  </si>
  <si>
    <t>Sample ID</t>
  </si>
  <si>
    <t>Holcombe's branch terrace samples, jun-2014</t>
  </si>
  <si>
    <t>Analysis:</t>
  </si>
  <si>
    <t>Air-dry:Oven-dry conversions</t>
  </si>
  <si>
    <t>Notes:</t>
  </si>
  <si>
    <t>At least 12 hrs @ 105-110C</t>
  </si>
  <si>
    <t>prh/dk</t>
  </si>
  <si>
    <t>Air-dry</t>
  </si>
  <si>
    <t>Oven-dry</t>
  </si>
  <si>
    <t>Lab Ref #</t>
  </si>
  <si>
    <t>In Date</t>
  </si>
  <si>
    <t>Out Date</t>
  </si>
  <si>
    <t>Pan wt. (g)</t>
  </si>
  <si>
    <t>Tare wt. (g)</t>
  </si>
  <si>
    <t>Total wt. (g)</t>
  </si>
  <si>
    <t>Comments</t>
  </si>
  <si>
    <t>Wt. (g)</t>
  </si>
  <si>
    <t>Correction</t>
  </si>
  <si>
    <t>Moisture</t>
  </si>
  <si>
    <t>Loss (%)</t>
  </si>
  <si>
    <t>Factor (x)</t>
  </si>
  <si>
    <t>Repeats</t>
  </si>
  <si>
    <t>Factor</t>
  </si>
  <si>
    <t>see repeat below</t>
  </si>
  <si>
    <t>NOT AD/OD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</si>
</sst>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m/d/yyyy;@"/>
    <numFmt numFmtId="167" formatCode="0.000"/>
    <numFmt numFmtId="168" formatCode="mm/dd/yy;@"/>
  </numFmts>
  <fonts count="13" x14ac:knownFonts="1">
    <font>
      <sz val="10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16" fontId="3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left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/>
    <xf numFmtId="167" fontId="1" fillId="0" borderId="0" xfId="0" applyNumberFormat="1" applyFont="1" applyFill="1" applyBorder="1"/>
    <xf numFmtId="0" fontId="1" fillId="0" borderId="10" xfId="0" applyFont="1" applyBorder="1"/>
    <xf numFmtId="165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0" fillId="0" borderId="12" xfId="0" applyBorder="1"/>
    <xf numFmtId="0" fontId="0" fillId="0" borderId="23" xfId="0" applyBorder="1"/>
    <xf numFmtId="165" fontId="1" fillId="0" borderId="8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8" fontId="1" fillId="0" borderId="17" xfId="0" applyNumberFormat="1" applyFont="1" applyBorder="1" applyAlignment="1">
      <alignment horizontal="center"/>
    </xf>
    <xf numFmtId="168" fontId="1" fillId="0" borderId="20" xfId="0" applyNumberFormat="1" applyFont="1" applyBorder="1" applyAlignment="1">
      <alignment horizontal="center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1" fillId="0" borderId="14" xfId="0" applyNumberFormat="1" applyFont="1" applyBorder="1" applyAlignment="1">
      <alignment horizontal="center"/>
    </xf>
    <xf numFmtId="165" fontId="1" fillId="0" borderId="8" xfId="0" applyNumberFormat="1" applyFont="1" applyBorder="1"/>
    <xf numFmtId="165" fontId="1" fillId="0" borderId="11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/>
  </sheetViews>
  <sheetFormatPr defaultRowHeight="11.25" x14ac:dyDescent="0.2"/>
  <cols>
    <col min="1" max="1" width="12.7109375" style="48" customWidth="1"/>
    <col min="2" max="4" width="9.140625" style="3"/>
    <col min="5" max="16384" width="9.140625" style="1"/>
  </cols>
  <sheetData>
    <row r="1" spans="1:4" s="53" customFormat="1" ht="12" x14ac:dyDescent="0.2">
      <c r="A1" s="50"/>
      <c r="B1" s="51" t="s">
        <v>115</v>
      </c>
      <c r="C1" s="52"/>
      <c r="D1" s="52"/>
    </row>
    <row r="2" spans="1:4" x14ac:dyDescent="0.2">
      <c r="B2" s="3" t="s">
        <v>23</v>
      </c>
      <c r="C2" s="3" t="s">
        <v>24</v>
      </c>
      <c r="D2" s="3" t="s">
        <v>25</v>
      </c>
    </row>
    <row r="3" spans="1:4" s="17" customFormat="1" x14ac:dyDescent="0.2">
      <c r="A3" s="49" t="s">
        <v>91</v>
      </c>
      <c r="B3" s="2" t="s">
        <v>27</v>
      </c>
      <c r="C3" s="2" t="s">
        <v>28</v>
      </c>
      <c r="D3" s="2" t="s">
        <v>29</v>
      </c>
    </row>
    <row r="4" spans="1:4" x14ac:dyDescent="0.2">
      <c r="A4" s="48" t="s">
        <v>57</v>
      </c>
      <c r="B4" s="4">
        <v>3.1962999999999084</v>
      </c>
      <c r="C4" s="4">
        <v>16.240000000000236</v>
      </c>
      <c r="D4" s="4">
        <v>80.563699999999855</v>
      </c>
    </row>
    <row r="5" spans="1:4" x14ac:dyDescent="0.2">
      <c r="A5" s="48" t="s">
        <v>43</v>
      </c>
      <c r="B5" s="4">
        <v>7.3360999999994059</v>
      </c>
      <c r="C5" s="4">
        <v>14.680000000000746</v>
      </c>
      <c r="D5" s="4">
        <v>77.983899999999849</v>
      </c>
    </row>
    <row r="6" spans="1:4" x14ac:dyDescent="0.2">
      <c r="A6" s="48" t="s">
        <v>48</v>
      </c>
      <c r="B6" s="4">
        <v>6.5521000000006646</v>
      </c>
      <c r="C6" s="4">
        <v>16.287999999999556</v>
      </c>
      <c r="D6" s="4">
        <v>77.15989999999978</v>
      </c>
    </row>
    <row r="7" spans="1:4" x14ac:dyDescent="0.2">
      <c r="A7" s="48" t="s">
        <v>39</v>
      </c>
      <c r="B7" s="4">
        <v>10.76010000000052</v>
      </c>
      <c r="C7" s="4">
        <v>15.312000000000126</v>
      </c>
      <c r="D7" s="4">
        <v>73.927899999999354</v>
      </c>
    </row>
    <row r="8" spans="1:4" x14ac:dyDescent="0.2">
      <c r="A8" s="48" t="s">
        <v>47</v>
      </c>
      <c r="B8" s="4">
        <v>17.120100000000193</v>
      </c>
      <c r="C8" s="4">
        <v>18.088000000000193</v>
      </c>
      <c r="D8" s="4">
        <v>64.791899999999615</v>
      </c>
    </row>
    <row r="9" spans="1:4" x14ac:dyDescent="0.2">
      <c r="A9" s="48" t="s">
        <v>67</v>
      </c>
      <c r="B9" s="4">
        <v>20.684300000000647</v>
      </c>
      <c r="C9" s="4">
        <v>24.287999999999101</v>
      </c>
      <c r="D9" s="4">
        <v>55.027700000000259</v>
      </c>
    </row>
    <row r="10" spans="1:4" x14ac:dyDescent="0.2">
      <c r="A10" s="48" t="s">
        <v>72</v>
      </c>
      <c r="B10" s="4">
        <v>18.180300000000514</v>
      </c>
      <c r="C10" s="4">
        <v>8.487999999999829</v>
      </c>
      <c r="D10" s="4">
        <v>73.331699999999657</v>
      </c>
    </row>
    <row r="11" spans="1:4" x14ac:dyDescent="0.2">
      <c r="A11" s="48" t="s">
        <v>65</v>
      </c>
      <c r="B11" s="4">
        <v>6.6763000000006079</v>
      </c>
      <c r="C11" s="4">
        <v>7.783999999999196</v>
      </c>
      <c r="D11" s="4">
        <v>85.539700000000195</v>
      </c>
    </row>
    <row r="12" spans="1:4" x14ac:dyDescent="0.2">
      <c r="A12" s="48" t="s">
        <v>40</v>
      </c>
      <c r="B12" s="4">
        <v>2.3041000000006164</v>
      </c>
      <c r="C12" s="4">
        <v>10.847999999999729</v>
      </c>
      <c r="D12" s="4">
        <v>86.847899999999655</v>
      </c>
    </row>
    <row r="13" spans="1:4" x14ac:dyDescent="0.2">
      <c r="A13" s="48" t="s">
        <v>75</v>
      </c>
      <c r="B13" s="4">
        <v>1.9730000000003258</v>
      </c>
      <c r="C13" s="4">
        <v>8.6959999999999127</v>
      </c>
      <c r="D13" s="4">
        <v>89.330999999999761</v>
      </c>
    </row>
    <row r="14" spans="1:4" x14ac:dyDescent="0.2">
      <c r="A14" s="48" t="s">
        <v>38</v>
      </c>
      <c r="B14" s="4">
        <v>2.9360999999999962</v>
      </c>
      <c r="C14" s="4">
        <v>7.9120000000000346</v>
      </c>
      <c r="D14" s="4">
        <v>89.151899999999969</v>
      </c>
    </row>
    <row r="15" spans="1:4" x14ac:dyDescent="0.2">
      <c r="A15" s="48" t="s">
        <v>42</v>
      </c>
      <c r="B15" s="4">
        <v>5.1041000000003436</v>
      </c>
      <c r="C15" s="4">
        <v>15.91199999999958</v>
      </c>
      <c r="D15" s="4">
        <v>78.983900000000077</v>
      </c>
    </row>
    <row r="16" spans="1:4" x14ac:dyDescent="0.2">
      <c r="A16" s="48" t="s">
        <v>69</v>
      </c>
      <c r="B16" s="4">
        <v>7.3882999999992327</v>
      </c>
      <c r="C16" s="4">
        <v>16.128000000001066</v>
      </c>
      <c r="D16" s="4">
        <v>76.4836999999997</v>
      </c>
    </row>
    <row r="17" spans="1:4" x14ac:dyDescent="0.2">
      <c r="A17" s="48" t="s">
        <v>51</v>
      </c>
      <c r="B17" s="4">
        <v>10.264099999999971</v>
      </c>
      <c r="C17" s="4">
        <v>11.351999999999407</v>
      </c>
      <c r="D17" s="4">
        <v>78.383900000000622</v>
      </c>
    </row>
    <row r="18" spans="1:4" x14ac:dyDescent="0.2">
      <c r="A18" s="48" t="s">
        <v>73</v>
      </c>
      <c r="B18" s="4">
        <v>11.308299999999761</v>
      </c>
      <c r="C18" s="4">
        <v>10.656000000000176</v>
      </c>
      <c r="D18" s="4">
        <v>78.035700000000062</v>
      </c>
    </row>
    <row r="19" spans="1:4" x14ac:dyDescent="0.2">
      <c r="A19" s="48" t="s">
        <v>41</v>
      </c>
      <c r="B19" s="4">
        <v>11.416100000000696</v>
      </c>
      <c r="C19" s="4">
        <v>14.127999999999474</v>
      </c>
      <c r="D19" s="4">
        <v>74.455899999999829</v>
      </c>
    </row>
    <row r="20" spans="1:4" x14ac:dyDescent="0.2">
      <c r="A20" s="48" t="s">
        <v>74</v>
      </c>
      <c r="B20" s="4">
        <v>11.29300000000049</v>
      </c>
      <c r="C20" s="4">
        <v>12.791999999999462</v>
      </c>
      <c r="D20" s="4">
        <v>75.915000000000049</v>
      </c>
    </row>
    <row r="21" spans="1:4" x14ac:dyDescent="0.2">
      <c r="A21" s="48" t="s">
        <v>59</v>
      </c>
      <c r="B21" s="4">
        <v>11.948300000000543</v>
      </c>
      <c r="C21" s="4">
        <v>9.9360000000001492</v>
      </c>
      <c r="D21" s="4">
        <v>78.115699999999308</v>
      </c>
    </row>
    <row r="22" spans="1:4" x14ac:dyDescent="0.2">
      <c r="A22" s="48" t="s">
        <v>82</v>
      </c>
      <c r="B22" s="4">
        <v>12.404999999999887</v>
      </c>
      <c r="C22" s="4">
        <v>38.720000000000709</v>
      </c>
      <c r="D22" s="4">
        <v>48.874999999999403</v>
      </c>
    </row>
    <row r="23" spans="1:4" x14ac:dyDescent="0.2">
      <c r="A23" s="48" t="s">
        <v>70</v>
      </c>
      <c r="B23" s="4">
        <v>9.3723000000002941</v>
      </c>
      <c r="C23" s="4">
        <v>17.583999999999378</v>
      </c>
      <c r="D23" s="4">
        <v>73.043700000000328</v>
      </c>
    </row>
    <row r="24" spans="1:4" x14ac:dyDescent="0.2">
      <c r="A24" s="48" t="s">
        <v>44</v>
      </c>
      <c r="B24" s="4">
        <v>13.032099999999772</v>
      </c>
      <c r="C24" s="4">
        <v>32.352000000000771</v>
      </c>
      <c r="D24" s="4">
        <v>54.615899999999449</v>
      </c>
    </row>
    <row r="25" spans="1:4" x14ac:dyDescent="0.2">
      <c r="A25" s="48" t="s">
        <v>78</v>
      </c>
      <c r="B25" s="4">
        <v>1.9410000000004004</v>
      </c>
      <c r="C25" s="4">
        <v>3.7199999999995721</v>
      </c>
      <c r="D25" s="4">
        <v>94.339000000000027</v>
      </c>
    </row>
    <row r="26" spans="1:4" x14ac:dyDescent="0.2">
      <c r="A26" s="48" t="s">
        <v>37</v>
      </c>
      <c r="B26" s="4">
        <v>12.216099999999969</v>
      </c>
      <c r="C26" s="4">
        <v>30.167999999999896</v>
      </c>
      <c r="D26" s="4">
        <v>57.615900000000138</v>
      </c>
    </row>
    <row r="27" spans="1:4" x14ac:dyDescent="0.2">
      <c r="A27" s="48" t="s">
        <v>76</v>
      </c>
      <c r="B27" s="4">
        <v>13.220999999999691</v>
      </c>
      <c r="C27" s="4">
        <v>31.416000000000395</v>
      </c>
      <c r="D27" s="4">
        <v>55.362999999999914</v>
      </c>
    </row>
    <row r="28" spans="1:4" x14ac:dyDescent="0.2">
      <c r="A28" s="48" t="s">
        <v>46</v>
      </c>
      <c r="B28" s="4">
        <v>7.216099999999968</v>
      </c>
      <c r="C28" s="4">
        <v>16.624000000000478</v>
      </c>
      <c r="D28" s="4">
        <v>76.159899999999553</v>
      </c>
    </row>
    <row r="29" spans="1:4" x14ac:dyDescent="0.2">
      <c r="A29" s="48" t="s">
        <v>84</v>
      </c>
      <c r="B29" s="4">
        <v>12.460999999999473</v>
      </c>
      <c r="C29" s="4">
        <v>22.368000000001302</v>
      </c>
      <c r="D29" s="4">
        <v>65.170999999999225</v>
      </c>
    </row>
    <row r="30" spans="1:4" x14ac:dyDescent="0.2">
      <c r="A30" s="48" t="s">
        <v>45</v>
      </c>
      <c r="B30" s="4">
        <v>4.5360999999996778</v>
      </c>
      <c r="C30" s="4">
        <v>6.288000000000693</v>
      </c>
      <c r="D30" s="4">
        <v>89.175899999999629</v>
      </c>
    </row>
    <row r="31" spans="1:4" x14ac:dyDescent="0.2">
      <c r="A31" s="48" t="s">
        <v>77</v>
      </c>
      <c r="B31" s="4">
        <v>4.3249999999999602</v>
      </c>
      <c r="C31" s="4">
        <v>5.7839999999998781</v>
      </c>
      <c r="D31" s="4">
        <v>89.891000000000162</v>
      </c>
    </row>
    <row r="32" spans="1:4" x14ac:dyDescent="0.2">
      <c r="A32" s="48" t="s">
        <v>85</v>
      </c>
      <c r="B32" s="4">
        <v>5.5810000000007278</v>
      </c>
      <c r="C32" s="4">
        <v>9.0159999999991669</v>
      </c>
      <c r="D32" s="4">
        <v>85.403000000000105</v>
      </c>
    </row>
    <row r="33" spans="1:4" x14ac:dyDescent="0.2">
      <c r="A33" s="48" t="s">
        <v>90</v>
      </c>
      <c r="B33" s="4">
        <v>3.3569999999996583</v>
      </c>
      <c r="C33" s="4">
        <v>4.496000000000322</v>
      </c>
      <c r="D33" s="4">
        <v>92.14700000000002</v>
      </c>
    </row>
    <row r="34" spans="1:4" x14ac:dyDescent="0.2">
      <c r="A34" s="48" t="s">
        <v>87</v>
      </c>
      <c r="B34" s="4">
        <v>4.3889999999998111</v>
      </c>
      <c r="C34" s="4">
        <v>5.1040000000000418</v>
      </c>
      <c r="D34" s="4">
        <v>90.507000000000147</v>
      </c>
    </row>
    <row r="35" spans="1:4" x14ac:dyDescent="0.2">
      <c r="A35" s="48" t="s">
        <v>52</v>
      </c>
      <c r="B35" s="4">
        <v>9.6161000000000598</v>
      </c>
      <c r="C35" s="4">
        <v>21.1200000000008</v>
      </c>
      <c r="D35" s="4">
        <v>69.26389999999914</v>
      </c>
    </row>
    <row r="36" spans="1:4" x14ac:dyDescent="0.2">
      <c r="A36" s="48" t="s">
        <v>63</v>
      </c>
      <c r="B36" s="4">
        <v>3.6683000000007979</v>
      </c>
      <c r="C36" s="4">
        <v>3.0639999999993961</v>
      </c>
      <c r="D36" s="4">
        <v>93.267699999999806</v>
      </c>
    </row>
    <row r="37" spans="1:4" x14ac:dyDescent="0.2">
      <c r="A37" s="48" t="s">
        <v>50</v>
      </c>
      <c r="B37" s="4">
        <v>10.088100000000949</v>
      </c>
      <c r="C37" s="4">
        <v>31.951999999998858</v>
      </c>
      <c r="D37" s="4">
        <v>57.959900000000189</v>
      </c>
    </row>
    <row r="38" spans="1:4" x14ac:dyDescent="0.2">
      <c r="A38" s="48" t="s">
        <v>89</v>
      </c>
      <c r="B38" s="4">
        <v>13.532999999999817</v>
      </c>
      <c r="C38" s="4">
        <v>31.775999999999836</v>
      </c>
      <c r="D38" s="4">
        <v>54.691000000000344</v>
      </c>
    </row>
    <row r="39" spans="1:4" x14ac:dyDescent="0.2">
      <c r="A39" s="48" t="s">
        <v>61</v>
      </c>
      <c r="B39" s="4">
        <v>8.4522999999993118</v>
      </c>
      <c r="C39" s="4">
        <v>16.128000000001066</v>
      </c>
      <c r="D39" s="4">
        <v>75.419699999999622</v>
      </c>
    </row>
    <row r="40" spans="1:4" x14ac:dyDescent="0.2">
      <c r="A40" s="48" t="s">
        <v>88</v>
      </c>
      <c r="B40" s="4">
        <v>6.6529999999999356</v>
      </c>
      <c r="C40" s="4">
        <v>11.696000000000595</v>
      </c>
      <c r="D40" s="4">
        <v>81.65099999999947</v>
      </c>
    </row>
    <row r="41" spans="1:4" x14ac:dyDescent="0.2">
      <c r="A41" s="48" t="s">
        <v>60</v>
      </c>
      <c r="B41" s="4">
        <v>4.7883000000004614</v>
      </c>
      <c r="C41" s="4">
        <v>8.6320000000000618</v>
      </c>
      <c r="D41" s="4">
        <v>86.579699999999477</v>
      </c>
    </row>
    <row r="42" spans="1:4" x14ac:dyDescent="0.2">
      <c r="A42" s="48" t="s">
        <v>64</v>
      </c>
      <c r="B42" s="4">
        <v>4.5723000000001122</v>
      </c>
      <c r="C42" s="4">
        <v>9.0559999999993579</v>
      </c>
      <c r="D42" s="4">
        <v>86.37170000000053</v>
      </c>
    </row>
    <row r="43" spans="1:4" x14ac:dyDescent="0.2">
      <c r="A43" s="48" t="s">
        <v>83</v>
      </c>
      <c r="B43" s="4">
        <v>1.8929999999999436</v>
      </c>
      <c r="C43" s="4">
        <v>2.3360000000002401</v>
      </c>
      <c r="D43" s="4">
        <v>95.770999999999816</v>
      </c>
    </row>
    <row r="44" spans="1:4" x14ac:dyDescent="0.2">
      <c r="A44" s="48" t="s">
        <v>49</v>
      </c>
      <c r="B44" s="4">
        <v>2.4480999999997124</v>
      </c>
      <c r="C44" s="4">
        <v>2.8079999999999927</v>
      </c>
      <c r="D44" s="4">
        <v>94.743900000000295</v>
      </c>
    </row>
    <row r="45" spans="1:4" x14ac:dyDescent="0.2">
      <c r="A45" s="48" t="s">
        <v>58</v>
      </c>
      <c r="B45" s="4">
        <v>4.2362999999991899</v>
      </c>
      <c r="C45" s="4">
        <v>14.424000000000206</v>
      </c>
      <c r="D45" s="4">
        <v>81.339700000000605</v>
      </c>
    </row>
    <row r="46" spans="1:4" x14ac:dyDescent="0.2">
      <c r="A46" s="48" t="s">
        <v>86</v>
      </c>
      <c r="B46" s="4">
        <v>7.2210000000006005</v>
      </c>
      <c r="C46" s="4">
        <v>19.327999999999292</v>
      </c>
      <c r="D46" s="4">
        <v>73.451000000000107</v>
      </c>
    </row>
    <row r="47" spans="1:4" x14ac:dyDescent="0.2">
      <c r="A47" s="48" t="s">
        <v>53</v>
      </c>
      <c r="B47" s="4">
        <v>7.1281000000004573</v>
      </c>
      <c r="C47" s="4">
        <v>14.359999999999218</v>
      </c>
      <c r="D47" s="4">
        <v>78.511900000000324</v>
      </c>
    </row>
    <row r="48" spans="1:4" x14ac:dyDescent="0.2">
      <c r="A48" s="48" t="s">
        <v>80</v>
      </c>
      <c r="B48" s="4">
        <v>14.573000000000235</v>
      </c>
      <c r="C48" s="4">
        <v>34.447999999999865</v>
      </c>
      <c r="D48" s="4">
        <v>50.9789999999999</v>
      </c>
    </row>
    <row r="49" spans="1:4" x14ac:dyDescent="0.2">
      <c r="A49" s="48" t="s">
        <v>68</v>
      </c>
      <c r="B49" s="4">
        <v>1.9962999999998632</v>
      </c>
      <c r="C49" s="4">
        <v>2.903999999999769</v>
      </c>
      <c r="D49" s="4">
        <v>95.099700000000368</v>
      </c>
    </row>
    <row r="50" spans="1:4" x14ac:dyDescent="0.2">
      <c r="A50" s="48" t="s">
        <v>81</v>
      </c>
      <c r="B50" s="4">
        <v>2.3410000000000366</v>
      </c>
      <c r="C50" s="4">
        <v>3.8559999999995398</v>
      </c>
      <c r="D50" s="4">
        <v>93.803000000000424</v>
      </c>
    </row>
    <row r="51" spans="1:4" x14ac:dyDescent="0.2">
      <c r="A51" s="48" t="s">
        <v>62</v>
      </c>
      <c r="B51" s="4">
        <v>13.316300000000481</v>
      </c>
      <c r="C51" s="4">
        <v>29.671999999999343</v>
      </c>
      <c r="D51" s="4">
        <v>57.011700000000175</v>
      </c>
    </row>
    <row r="52" spans="1:4" x14ac:dyDescent="0.2">
      <c r="A52" s="48" t="s">
        <v>66</v>
      </c>
      <c r="B52" s="4">
        <v>9.3962999999999539</v>
      </c>
      <c r="C52" s="4">
        <v>21.327999999999747</v>
      </c>
      <c r="D52" s="4">
        <v>69.275700000000299</v>
      </c>
    </row>
    <row r="53" spans="1:4" x14ac:dyDescent="0.2">
      <c r="A53" s="48" t="s">
        <v>71</v>
      </c>
      <c r="B53" s="4">
        <v>12.452299999999084</v>
      </c>
      <c r="C53" s="4">
        <v>27.168000000001484</v>
      </c>
      <c r="D53" s="4">
        <v>60.379699999999438</v>
      </c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</sheetData>
  <sortState ref="A3:D53">
    <sortCondition ref="A3:A53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13.7109375" style="3" customWidth="1"/>
    <col min="2" max="2" width="10.7109375" style="46" customWidth="1"/>
    <col min="3" max="4" width="10.7109375" style="1" customWidth="1"/>
    <col min="5" max="5" width="10.7109375" style="45" customWidth="1"/>
    <col min="6" max="7" width="10.7109375" style="1" customWidth="1"/>
    <col min="8" max="15" width="10.7109375" style="3" customWidth="1"/>
    <col min="16" max="17" width="10.7109375" style="1" customWidth="1"/>
    <col min="18" max="16384" width="9.140625" style="1"/>
  </cols>
  <sheetData>
    <row r="1" spans="1:18" x14ac:dyDescent="0.2">
      <c r="A1" s="36" t="s">
        <v>35</v>
      </c>
      <c r="B1" s="45"/>
    </row>
    <row r="2" spans="1:18" x14ac:dyDescent="0.2">
      <c r="A2" s="36" t="s">
        <v>36</v>
      </c>
    </row>
    <row r="3" spans="1:18" x14ac:dyDescent="0.2">
      <c r="A3" s="36"/>
    </row>
    <row r="4" spans="1:18" x14ac:dyDescent="0.2">
      <c r="A4" s="37" t="s">
        <v>6</v>
      </c>
      <c r="B4" s="42" t="s">
        <v>8</v>
      </c>
      <c r="C4" s="37" t="s">
        <v>10</v>
      </c>
      <c r="D4" s="37" t="s">
        <v>9</v>
      </c>
      <c r="E4" s="42" t="s">
        <v>8</v>
      </c>
      <c r="F4" s="37" t="s">
        <v>11</v>
      </c>
      <c r="G4" s="37" t="s">
        <v>9</v>
      </c>
      <c r="H4" s="37" t="s">
        <v>30</v>
      </c>
      <c r="I4" s="37" t="s">
        <v>31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24</v>
      </c>
      <c r="O4" s="18" t="s">
        <v>25</v>
      </c>
      <c r="P4" s="38"/>
      <c r="R4" s="7" t="s">
        <v>108</v>
      </c>
    </row>
    <row r="5" spans="1:18" s="17" customFormat="1" x14ac:dyDescent="0.2">
      <c r="A5" s="39" t="s">
        <v>14</v>
      </c>
      <c r="B5" s="47" t="s">
        <v>15</v>
      </c>
      <c r="C5" s="39" t="s">
        <v>17</v>
      </c>
      <c r="D5" s="39" t="s">
        <v>15</v>
      </c>
      <c r="E5" s="47" t="s">
        <v>16</v>
      </c>
      <c r="F5" s="39" t="s">
        <v>17</v>
      </c>
      <c r="G5" s="39" t="s">
        <v>16</v>
      </c>
      <c r="H5" s="39" t="s">
        <v>26</v>
      </c>
      <c r="I5" s="39" t="s">
        <v>26</v>
      </c>
      <c r="J5" s="19" t="s">
        <v>26</v>
      </c>
      <c r="K5" s="19" t="s">
        <v>26</v>
      </c>
      <c r="L5" s="19" t="s">
        <v>26</v>
      </c>
      <c r="M5" s="19" t="s">
        <v>27</v>
      </c>
      <c r="N5" s="19" t="s">
        <v>28</v>
      </c>
      <c r="O5" s="19" t="s">
        <v>29</v>
      </c>
      <c r="P5" s="40"/>
      <c r="Q5" s="17" t="s">
        <v>100</v>
      </c>
      <c r="R5" s="116" t="s">
        <v>113</v>
      </c>
    </row>
    <row r="6" spans="1:18" x14ac:dyDescent="0.2">
      <c r="A6" s="37" t="s">
        <v>57</v>
      </c>
      <c r="B6" s="42">
        <v>12.1</v>
      </c>
      <c r="C6" s="41">
        <v>72.795299999999997</v>
      </c>
      <c r="D6" s="7">
        <v>72.456199999999995</v>
      </c>
      <c r="E6" s="42">
        <v>12.2</v>
      </c>
      <c r="F6" s="41">
        <v>73.485799999999998</v>
      </c>
      <c r="G6" s="7">
        <v>73.349699999999999</v>
      </c>
      <c r="H6" s="41">
        <f t="shared" ref="H6:H37" si="0">C6-D6</f>
        <v>0.33910000000000196</v>
      </c>
      <c r="I6" s="41">
        <f t="shared" ref="I6:I37" si="1">F6-G6</f>
        <v>0.136099999999999</v>
      </c>
      <c r="J6" s="42">
        <f>(I6*1000/25)-3.8459</f>
        <v>1.5980999999999601</v>
      </c>
      <c r="K6" s="42">
        <f t="shared" ref="K6:K37" si="2">50-L6-J6</f>
        <v>8.1200000000001182</v>
      </c>
      <c r="L6" s="18">
        <f>50-((H6*1000/25)-3.8459)</f>
        <v>40.281899999999922</v>
      </c>
      <c r="M6" s="20">
        <f t="shared" ref="M6:M37" si="3">J6/(SUM(J6:L6))*100</f>
        <v>3.1961999999999198</v>
      </c>
      <c r="N6" s="20">
        <f t="shared" ref="N6:N37" si="4">K6/(SUM(J6:L6))*100</f>
        <v>16.240000000000236</v>
      </c>
      <c r="O6" s="20">
        <f t="shared" ref="O6:O37" si="5">L6/(SUM(J6:L6))*100</f>
        <v>80.563799999999844</v>
      </c>
      <c r="P6" s="38"/>
      <c r="Q6" s="1" t="s">
        <v>57</v>
      </c>
      <c r="R6" s="7">
        <v>6.4942054465216359E-3</v>
      </c>
    </row>
    <row r="7" spans="1:18" x14ac:dyDescent="0.2">
      <c r="A7" s="37" t="s">
        <v>43</v>
      </c>
      <c r="B7" s="42">
        <v>10.1</v>
      </c>
      <c r="C7" s="41">
        <v>73.214600000000004</v>
      </c>
      <c r="D7" s="7">
        <v>72.843400000000003</v>
      </c>
      <c r="E7" s="42">
        <v>10.199999999999999</v>
      </c>
      <c r="F7" s="41">
        <v>72.624099999999999</v>
      </c>
      <c r="G7" s="7">
        <v>72.436400000000006</v>
      </c>
      <c r="H7" s="41">
        <f t="shared" si="0"/>
        <v>0.37120000000000175</v>
      </c>
      <c r="I7" s="41">
        <f t="shared" si="1"/>
        <v>0.18769999999999243</v>
      </c>
      <c r="J7" s="42">
        <f>(I7*1000/25)-3.8399</f>
        <v>3.668099999999697</v>
      </c>
      <c r="K7" s="42">
        <f t="shared" si="2"/>
        <v>7.3400000000003729</v>
      </c>
      <c r="L7" s="18">
        <f>50-((H7*1000/25)-3.8399)</f>
        <v>38.99189999999993</v>
      </c>
      <c r="M7" s="20">
        <f t="shared" si="3"/>
        <v>7.336199999999395</v>
      </c>
      <c r="N7" s="20">
        <f t="shared" si="4"/>
        <v>14.680000000000746</v>
      </c>
      <c r="O7" s="20">
        <f t="shared" si="5"/>
        <v>77.98379999999986</v>
      </c>
      <c r="P7" s="38"/>
      <c r="Q7" s="1" t="s">
        <v>43</v>
      </c>
      <c r="R7" s="7">
        <v>5.5588254528808941E-3</v>
      </c>
    </row>
    <row r="8" spans="1:18" x14ac:dyDescent="0.2">
      <c r="A8" s="37" t="s">
        <v>48</v>
      </c>
      <c r="B8" s="42">
        <v>23.1</v>
      </c>
      <c r="C8" s="41">
        <v>72.085099999999997</v>
      </c>
      <c r="D8" s="7">
        <v>71.703599999999994</v>
      </c>
      <c r="E8" s="42">
        <v>23.200000000000003</v>
      </c>
      <c r="F8" s="41">
        <v>71.180400000000006</v>
      </c>
      <c r="G8" s="7">
        <v>71.002499999999998</v>
      </c>
      <c r="H8" s="41">
        <f t="shared" si="0"/>
        <v>0.38150000000000261</v>
      </c>
      <c r="I8" s="41">
        <f t="shared" si="1"/>
        <v>0.17790000000000816</v>
      </c>
      <c r="J8" s="42">
        <f>(I8*1000/25)-3.8399</f>
        <v>3.2761000000003264</v>
      </c>
      <c r="K8" s="42">
        <f t="shared" si="2"/>
        <v>8.1439999999997781</v>
      </c>
      <c r="L8" s="18">
        <f>50-((H8*1000/25)-3.8399)</f>
        <v>38.579899999999895</v>
      </c>
      <c r="M8" s="20">
        <f t="shared" si="3"/>
        <v>6.5522000000006537</v>
      </c>
      <c r="N8" s="20">
        <f t="shared" si="4"/>
        <v>16.287999999999556</v>
      </c>
      <c r="O8" s="20">
        <f t="shared" si="5"/>
        <v>77.159799999999791</v>
      </c>
      <c r="P8" s="38"/>
      <c r="Q8" s="1" t="s">
        <v>48</v>
      </c>
      <c r="R8" s="7">
        <v>3.3843059236364874E-3</v>
      </c>
    </row>
    <row r="9" spans="1:18" x14ac:dyDescent="0.2">
      <c r="A9" s="37" t="s">
        <v>39</v>
      </c>
      <c r="B9" s="42">
        <v>4.0999999999999996</v>
      </c>
      <c r="C9" s="41">
        <v>71.660700000000006</v>
      </c>
      <c r="D9" s="7">
        <v>71.238799999999998</v>
      </c>
      <c r="E9" s="42">
        <v>4.1999999999999993</v>
      </c>
      <c r="F9" s="41">
        <v>67.3536</v>
      </c>
      <c r="G9" s="7">
        <v>67.123099999999994</v>
      </c>
      <c r="H9" s="41">
        <f t="shared" si="0"/>
        <v>0.42190000000000794</v>
      </c>
      <c r="I9" s="41">
        <f t="shared" si="1"/>
        <v>0.23050000000000637</v>
      </c>
      <c r="J9" s="42">
        <f>(I9*1000/25)-3.8399</f>
        <v>5.3801000000002546</v>
      </c>
      <c r="K9" s="42">
        <f t="shared" si="2"/>
        <v>7.6560000000000628</v>
      </c>
      <c r="L9" s="18">
        <f>50-((H9*1000/25)-3.8399)</f>
        <v>36.963899999999683</v>
      </c>
      <c r="M9" s="20">
        <f t="shared" si="3"/>
        <v>10.760200000000509</v>
      </c>
      <c r="N9" s="20">
        <f t="shared" si="4"/>
        <v>15.312000000000126</v>
      </c>
      <c r="O9" s="20">
        <f t="shared" si="5"/>
        <v>73.927799999999365</v>
      </c>
      <c r="P9" s="38"/>
      <c r="Q9" s="1" t="s">
        <v>39</v>
      </c>
      <c r="R9" s="7">
        <v>6.3303644108651368E-3</v>
      </c>
    </row>
    <row r="10" spans="1:18" x14ac:dyDescent="0.2">
      <c r="A10" s="37" t="s">
        <v>47</v>
      </c>
      <c r="B10" s="42">
        <v>12.1</v>
      </c>
      <c r="C10" s="41">
        <v>72.9923</v>
      </c>
      <c r="D10" s="7">
        <v>72.456199999999995</v>
      </c>
      <c r="E10" s="42">
        <v>12.2</v>
      </c>
      <c r="F10" s="41">
        <v>73.659700000000001</v>
      </c>
      <c r="G10" s="7">
        <v>73.349699999999999</v>
      </c>
      <c r="H10" s="41">
        <f t="shared" si="0"/>
        <v>0.53610000000000468</v>
      </c>
      <c r="I10" s="41">
        <f t="shared" si="1"/>
        <v>0.31000000000000227</v>
      </c>
      <c r="J10" s="42">
        <f>(I10*1000/25)-3.8399</f>
        <v>8.5601000000000909</v>
      </c>
      <c r="K10" s="42">
        <f t="shared" si="2"/>
        <v>9.0440000000000964</v>
      </c>
      <c r="L10" s="18">
        <f>50-((H10*1000/25)-3.8399)</f>
        <v>32.395899999999813</v>
      </c>
      <c r="M10" s="20">
        <f t="shared" si="3"/>
        <v>17.120200000000182</v>
      </c>
      <c r="N10" s="20">
        <f t="shared" si="4"/>
        <v>18.088000000000193</v>
      </c>
      <c r="O10" s="20">
        <f t="shared" si="5"/>
        <v>64.791799999999625</v>
      </c>
      <c r="P10" s="38"/>
      <c r="Q10" s="1" t="s">
        <v>47</v>
      </c>
      <c r="R10" s="7">
        <v>1.1066740509711254E-2</v>
      </c>
    </row>
    <row r="11" spans="1:18" x14ac:dyDescent="0.2">
      <c r="A11" s="37" t="s">
        <v>67</v>
      </c>
      <c r="B11" s="42">
        <v>8.1</v>
      </c>
      <c r="C11" s="41">
        <v>74.270499999999998</v>
      </c>
      <c r="D11" s="7">
        <v>73.612200000000001</v>
      </c>
      <c r="E11" s="42">
        <v>8.1999999999999993</v>
      </c>
      <c r="F11" s="41">
        <v>68.836600000000004</v>
      </c>
      <c r="G11" s="7">
        <v>68.481899999999996</v>
      </c>
      <c r="H11" s="41">
        <f t="shared" si="0"/>
        <v>0.658299999999997</v>
      </c>
      <c r="I11" s="41">
        <f t="shared" si="1"/>
        <v>0.35470000000000823</v>
      </c>
      <c r="J11" s="42">
        <f>(I11*1000/25)-3.8459</f>
        <v>10.342100000000329</v>
      </c>
      <c r="K11" s="42">
        <f t="shared" si="2"/>
        <v>12.143999999999551</v>
      </c>
      <c r="L11" s="18">
        <f>50-((H11*1000/25)-3.8459)</f>
        <v>27.51390000000012</v>
      </c>
      <c r="M11" s="20">
        <f t="shared" si="3"/>
        <v>20.684200000000658</v>
      </c>
      <c r="N11" s="20">
        <f t="shared" si="4"/>
        <v>24.287999999999101</v>
      </c>
      <c r="O11" s="20">
        <f t="shared" si="5"/>
        <v>55.027800000000241</v>
      </c>
      <c r="P11" s="38"/>
      <c r="Q11" s="1" t="s">
        <v>67</v>
      </c>
      <c r="R11" s="7">
        <v>1.3755131422790411E-2</v>
      </c>
    </row>
    <row r="12" spans="1:18" x14ac:dyDescent="0.2">
      <c r="A12" s="37" t="s">
        <v>72</v>
      </c>
      <c r="B12" s="42">
        <v>7.1</v>
      </c>
      <c r="C12" s="41">
        <v>73.397199999999998</v>
      </c>
      <c r="D12" s="7">
        <v>72.967699999999994</v>
      </c>
      <c r="E12" s="42">
        <v>7.1999999999999993</v>
      </c>
      <c r="F12" s="41">
        <v>73.359200000000001</v>
      </c>
      <c r="G12" s="7">
        <v>73.035799999999995</v>
      </c>
      <c r="H12" s="41">
        <f t="shared" si="0"/>
        <v>0.42950000000000443</v>
      </c>
      <c r="I12" s="41">
        <f t="shared" si="1"/>
        <v>0.32340000000000657</v>
      </c>
      <c r="J12" s="42">
        <f>(I12*1000/25)-3.8459</f>
        <v>9.0901000000002625</v>
      </c>
      <c r="K12" s="42">
        <f t="shared" si="2"/>
        <v>4.2439999999999145</v>
      </c>
      <c r="L12" s="18">
        <f>50-((H12*1000/25)-3.8459)</f>
        <v>36.665899999999823</v>
      </c>
      <c r="M12" s="20">
        <f t="shared" si="3"/>
        <v>18.180200000000525</v>
      </c>
      <c r="N12" s="20">
        <f t="shared" si="4"/>
        <v>8.487999999999829</v>
      </c>
      <c r="O12" s="20">
        <f t="shared" si="5"/>
        <v>73.331799999999646</v>
      </c>
      <c r="P12" s="38"/>
      <c r="Q12" s="1" t="s">
        <v>72</v>
      </c>
      <c r="R12" s="7">
        <v>1.0415268568974196E-2</v>
      </c>
    </row>
    <row r="13" spans="1:18" x14ac:dyDescent="0.2">
      <c r="A13" s="37" t="s">
        <v>65</v>
      </c>
      <c r="B13" s="42">
        <v>9.1</v>
      </c>
      <c r="C13" s="41">
        <v>72.235399999999998</v>
      </c>
      <c r="D13" s="7">
        <v>71.958500000000001</v>
      </c>
      <c r="E13" s="42">
        <v>9.1999999999999993</v>
      </c>
      <c r="F13" s="41">
        <v>73.174000000000007</v>
      </c>
      <c r="G13" s="7">
        <v>72.994399999999999</v>
      </c>
      <c r="H13" s="41">
        <f t="shared" si="0"/>
        <v>0.2768999999999977</v>
      </c>
      <c r="I13" s="41">
        <f t="shared" si="1"/>
        <v>0.17960000000000775</v>
      </c>
      <c r="J13" s="42">
        <f>(I13*1000/25)-3.8459</f>
        <v>3.3381000000003103</v>
      </c>
      <c r="K13" s="42">
        <f t="shared" si="2"/>
        <v>3.8919999999995976</v>
      </c>
      <c r="L13" s="18">
        <f>50-((H13*1000/25)-3.8459)</f>
        <v>42.769900000000092</v>
      </c>
      <c r="M13" s="20">
        <f t="shared" si="3"/>
        <v>6.6762000000006205</v>
      </c>
      <c r="N13" s="20">
        <f t="shared" si="4"/>
        <v>7.783999999999196</v>
      </c>
      <c r="O13" s="20">
        <f t="shared" si="5"/>
        <v>85.539800000000184</v>
      </c>
      <c r="P13" s="38"/>
      <c r="Q13" s="1" t="s">
        <v>65</v>
      </c>
      <c r="R13" s="7">
        <v>9.2711561232459352E-3</v>
      </c>
    </row>
    <row r="14" spans="1:18" x14ac:dyDescent="0.2">
      <c r="A14" s="37" t="s">
        <v>40</v>
      </c>
      <c r="B14" s="42">
        <v>7.1</v>
      </c>
      <c r="C14" s="41">
        <v>73.228099999999998</v>
      </c>
      <c r="D14" s="7">
        <v>72.967699999999994</v>
      </c>
      <c r="E14" s="42">
        <v>7.1999999999999993</v>
      </c>
      <c r="F14" s="41">
        <v>73.160600000000002</v>
      </c>
      <c r="G14" s="7">
        <v>73.035799999999995</v>
      </c>
      <c r="H14" s="41">
        <f t="shared" si="0"/>
        <v>0.26040000000000418</v>
      </c>
      <c r="I14" s="41">
        <f t="shared" si="1"/>
        <v>0.12480000000000757</v>
      </c>
      <c r="J14" s="42">
        <f>(I14*1000/25)-3.8399</f>
        <v>1.1521000000003028</v>
      </c>
      <c r="K14" s="42">
        <f t="shared" si="2"/>
        <v>5.4239999999998645</v>
      </c>
      <c r="L14" s="18">
        <f>50-((H14*1000/25)-3.8399)</f>
        <v>43.423899999999833</v>
      </c>
      <c r="M14" s="20">
        <f t="shared" si="3"/>
        <v>2.3042000000006055</v>
      </c>
      <c r="N14" s="20">
        <f t="shared" si="4"/>
        <v>10.847999999999729</v>
      </c>
      <c r="O14" s="20">
        <f t="shared" si="5"/>
        <v>86.847799999999665</v>
      </c>
      <c r="P14" s="38"/>
      <c r="Q14" s="1" t="s">
        <v>40</v>
      </c>
      <c r="R14" s="7">
        <v>4.7540236096801766E-3</v>
      </c>
    </row>
    <row r="15" spans="1:18" x14ac:dyDescent="0.2">
      <c r="A15" s="37" t="s">
        <v>75</v>
      </c>
      <c r="B15" s="42">
        <v>23.1</v>
      </c>
      <c r="C15" s="41">
        <v>71.933999999999997</v>
      </c>
      <c r="D15" s="7">
        <v>71.703599999999994</v>
      </c>
      <c r="E15" s="42">
        <v>23.200000000000003</v>
      </c>
      <c r="F15" s="41">
        <v>71.124200000000002</v>
      </c>
      <c r="G15" s="7">
        <v>71.002499999999998</v>
      </c>
      <c r="H15" s="41">
        <f t="shared" si="0"/>
        <v>0.23040000000000305</v>
      </c>
      <c r="I15" s="41">
        <f t="shared" si="1"/>
        <v>0.12170000000000414</v>
      </c>
      <c r="J15" s="42">
        <f>(I15*1000/25)-3.8815</f>
        <v>0.98650000000016558</v>
      </c>
      <c r="K15" s="42">
        <f t="shared" si="2"/>
        <v>4.3479999999999537</v>
      </c>
      <c r="L15" s="18">
        <f>50-((H15*1000/25)-3.8815)</f>
        <v>44.665499999999881</v>
      </c>
      <c r="M15" s="20">
        <f t="shared" si="3"/>
        <v>1.9730000000003312</v>
      </c>
      <c r="N15" s="20">
        <f t="shared" si="4"/>
        <v>8.6959999999999074</v>
      </c>
      <c r="O15" s="20">
        <f t="shared" si="5"/>
        <v>89.330999999999761</v>
      </c>
      <c r="P15" s="38"/>
    </row>
    <row r="16" spans="1:18" x14ac:dyDescent="0.2">
      <c r="A16" s="37" t="s">
        <v>38</v>
      </c>
      <c r="B16" s="42">
        <v>8.1</v>
      </c>
      <c r="C16" s="41">
        <v>73.843800000000002</v>
      </c>
      <c r="D16" s="7">
        <v>73.612200000000001</v>
      </c>
      <c r="E16" s="42">
        <v>8.1999999999999993</v>
      </c>
      <c r="F16" s="41">
        <v>68.614599999999996</v>
      </c>
      <c r="G16" s="7">
        <v>68.481899999999996</v>
      </c>
      <c r="H16" s="41">
        <f t="shared" si="0"/>
        <v>0.23160000000000025</v>
      </c>
      <c r="I16" s="41">
        <f t="shared" si="1"/>
        <v>0.13269999999999982</v>
      </c>
      <c r="J16" s="42">
        <f>(I16*1000/25)-3.8399</f>
        <v>1.4680999999999926</v>
      </c>
      <c r="K16" s="42">
        <f t="shared" si="2"/>
        <v>3.9560000000000173</v>
      </c>
      <c r="L16" s="18">
        <f>50-((H16*1000/25)-3.8399)</f>
        <v>44.57589999999999</v>
      </c>
      <c r="M16" s="20">
        <f t="shared" si="3"/>
        <v>2.9361999999999853</v>
      </c>
      <c r="N16" s="20">
        <f t="shared" si="4"/>
        <v>7.9120000000000346</v>
      </c>
      <c r="O16" s="20">
        <f t="shared" si="5"/>
        <v>89.15179999999998</v>
      </c>
      <c r="P16" s="38"/>
      <c r="Q16" s="1" t="s">
        <v>38</v>
      </c>
      <c r="R16" s="7">
        <v>2.2632350860998639E-3</v>
      </c>
    </row>
    <row r="17" spans="1:18" x14ac:dyDescent="0.2">
      <c r="A17" s="37" t="s">
        <v>42</v>
      </c>
      <c r="B17" s="42">
        <v>22.1</v>
      </c>
      <c r="C17" s="41">
        <v>68.762699999999995</v>
      </c>
      <c r="D17" s="7">
        <v>68.403999999999996</v>
      </c>
      <c r="E17" s="42">
        <v>22.200000000000003</v>
      </c>
      <c r="F17" s="41">
        <v>71.348399999999998</v>
      </c>
      <c r="G17" s="7">
        <v>71.188599999999994</v>
      </c>
      <c r="H17" s="41">
        <f t="shared" si="0"/>
        <v>0.35869999999999891</v>
      </c>
      <c r="I17" s="41">
        <f t="shared" si="1"/>
        <v>0.15980000000000416</v>
      </c>
      <c r="J17" s="42">
        <f>(I17*1000/25)-3.8399</f>
        <v>2.5521000000001663</v>
      </c>
      <c r="K17" s="42">
        <f t="shared" si="2"/>
        <v>7.9559999999997899</v>
      </c>
      <c r="L17" s="18">
        <f>50-((H17*1000/25)-3.8399)</f>
        <v>39.491900000000044</v>
      </c>
      <c r="M17" s="20">
        <f t="shared" si="3"/>
        <v>5.1042000000003327</v>
      </c>
      <c r="N17" s="20">
        <f t="shared" si="4"/>
        <v>15.91199999999958</v>
      </c>
      <c r="O17" s="20">
        <f t="shared" si="5"/>
        <v>78.983800000000087</v>
      </c>
      <c r="P17" s="38"/>
      <c r="Q17" s="1" t="s">
        <v>42</v>
      </c>
      <c r="R17" s="7">
        <v>3.5334574249927925E-3</v>
      </c>
    </row>
    <row r="18" spans="1:18" x14ac:dyDescent="0.2">
      <c r="A18" s="37" t="s">
        <v>69</v>
      </c>
      <c r="B18" s="42">
        <v>10.1</v>
      </c>
      <c r="C18" s="41">
        <v>73.233500000000006</v>
      </c>
      <c r="D18" s="7">
        <v>72.843400000000003</v>
      </c>
      <c r="E18" s="42">
        <v>10.199999999999999</v>
      </c>
      <c r="F18" s="41">
        <v>72.624899999999997</v>
      </c>
      <c r="G18" s="7">
        <v>72.436400000000006</v>
      </c>
      <c r="H18" s="41">
        <f t="shared" si="0"/>
        <v>0.39010000000000389</v>
      </c>
      <c r="I18" s="41">
        <f t="shared" si="1"/>
        <v>0.18849999999999056</v>
      </c>
      <c r="J18" s="42">
        <f>(I18*1000/25)-3.8459</f>
        <v>3.6940999999996227</v>
      </c>
      <c r="K18" s="42">
        <f t="shared" si="2"/>
        <v>8.064000000000533</v>
      </c>
      <c r="L18" s="18">
        <f>50-((H18*1000/25)-3.8459)</f>
        <v>38.241899999999845</v>
      </c>
      <c r="M18" s="20">
        <f t="shared" si="3"/>
        <v>7.3881999999992454</v>
      </c>
      <c r="N18" s="20">
        <f t="shared" si="4"/>
        <v>16.128000000001066</v>
      </c>
      <c r="O18" s="20">
        <f t="shared" si="5"/>
        <v>76.48379999999969</v>
      </c>
      <c r="P18" s="38"/>
      <c r="Q18" s="1" t="s">
        <v>69</v>
      </c>
      <c r="R18" s="7">
        <v>3.8028573250844257E-3</v>
      </c>
    </row>
    <row r="19" spans="1:18" x14ac:dyDescent="0.2">
      <c r="A19" s="37" t="s">
        <v>51</v>
      </c>
      <c r="B19" s="42">
        <v>19.100000000000001</v>
      </c>
      <c r="C19" s="41">
        <v>72.203999999999994</v>
      </c>
      <c r="D19" s="7">
        <v>71.837800000000001</v>
      </c>
      <c r="E19" s="42">
        <v>19.200000000000003</v>
      </c>
      <c r="F19" s="41">
        <v>72.314700000000002</v>
      </c>
      <c r="G19" s="7">
        <v>72.090400000000002</v>
      </c>
      <c r="H19" s="41">
        <f t="shared" si="0"/>
        <v>0.36619999999999209</v>
      </c>
      <c r="I19" s="41">
        <f t="shared" si="1"/>
        <v>0.2242999999999995</v>
      </c>
      <c r="J19" s="42">
        <f>(I19*1000/25)-3.8399</f>
        <v>5.1320999999999799</v>
      </c>
      <c r="K19" s="42">
        <f t="shared" si="2"/>
        <v>5.6759999999997035</v>
      </c>
      <c r="L19" s="18">
        <f>50-((H19*1000/25)-3.8399)</f>
        <v>39.191900000000317</v>
      </c>
      <c r="M19" s="20">
        <f t="shared" si="3"/>
        <v>10.26419999999996</v>
      </c>
      <c r="N19" s="20">
        <f t="shared" si="4"/>
        <v>11.351999999999407</v>
      </c>
      <c r="O19" s="20">
        <f t="shared" si="5"/>
        <v>78.383800000000633</v>
      </c>
      <c r="P19" s="38"/>
      <c r="Q19" s="1" t="s">
        <v>51</v>
      </c>
      <c r="R19" s="7">
        <v>5.2190799854351802E-3</v>
      </c>
    </row>
    <row r="20" spans="1:18" x14ac:dyDescent="0.2">
      <c r="A20" s="37" t="s">
        <v>73</v>
      </c>
      <c r="B20" s="42">
        <v>6.1</v>
      </c>
      <c r="C20" s="41">
        <v>72.111400000000003</v>
      </c>
      <c r="D20" s="7">
        <v>71.740700000000004</v>
      </c>
      <c r="E20" s="42">
        <v>6.1999999999999993</v>
      </c>
      <c r="F20" s="41">
        <v>70.640799999999999</v>
      </c>
      <c r="G20" s="7">
        <v>70.403300000000002</v>
      </c>
      <c r="H20" s="41">
        <f t="shared" si="0"/>
        <v>0.37069999999999936</v>
      </c>
      <c r="I20" s="41">
        <f t="shared" si="1"/>
        <v>0.23749999999999716</v>
      </c>
      <c r="J20" s="42">
        <f>(I20*1000/25)-3.8459</f>
        <v>5.654099999999886</v>
      </c>
      <c r="K20" s="42">
        <f t="shared" si="2"/>
        <v>5.3280000000000882</v>
      </c>
      <c r="L20" s="18">
        <f>50-((H20*1000/25)-3.8459)</f>
        <v>39.017900000000026</v>
      </c>
      <c r="M20" s="20">
        <f t="shared" si="3"/>
        <v>11.308199999999772</v>
      </c>
      <c r="N20" s="20">
        <f t="shared" si="4"/>
        <v>10.656000000000176</v>
      </c>
      <c r="O20" s="20">
        <f t="shared" si="5"/>
        <v>78.035800000000052</v>
      </c>
      <c r="P20" s="38"/>
      <c r="Q20" s="1" t="s">
        <v>73</v>
      </c>
      <c r="R20" s="7">
        <v>6.448590404276997E-3</v>
      </c>
    </row>
    <row r="21" spans="1:18" x14ac:dyDescent="0.2">
      <c r="A21" s="37" t="s">
        <v>41</v>
      </c>
      <c r="B21" s="42">
        <v>26.1</v>
      </c>
      <c r="C21" s="41">
        <v>71.6066</v>
      </c>
      <c r="D21" s="7">
        <v>71.191299999999998</v>
      </c>
      <c r="E21" s="42">
        <v>26.200000000000003</v>
      </c>
      <c r="F21" s="41">
        <v>68.484300000000005</v>
      </c>
      <c r="G21" s="7">
        <v>68.245599999999996</v>
      </c>
      <c r="H21" s="41">
        <f t="shared" si="0"/>
        <v>0.415300000000002</v>
      </c>
      <c r="I21" s="41">
        <f t="shared" si="1"/>
        <v>0.23870000000000857</v>
      </c>
      <c r="J21" s="42">
        <f>(I21*1000/25)-3.8399</f>
        <v>5.7081000000003428</v>
      </c>
      <c r="K21" s="42">
        <f t="shared" si="2"/>
        <v>7.0639999999997372</v>
      </c>
      <c r="L21" s="18">
        <f>50-((H21*1000/25)-3.8399)</f>
        <v>37.22789999999992</v>
      </c>
      <c r="M21" s="20">
        <f t="shared" si="3"/>
        <v>11.416200000000686</v>
      </c>
      <c r="N21" s="20">
        <f t="shared" si="4"/>
        <v>14.127999999999474</v>
      </c>
      <c r="O21" s="20">
        <f t="shared" si="5"/>
        <v>74.45579999999984</v>
      </c>
      <c r="P21" s="38"/>
      <c r="Q21" s="1" t="s">
        <v>41</v>
      </c>
      <c r="R21" s="7">
        <v>6.0222728503831367E-3</v>
      </c>
    </row>
    <row r="22" spans="1:18" x14ac:dyDescent="0.2">
      <c r="A22" s="37" t="s">
        <v>74</v>
      </c>
      <c r="B22" s="42">
        <v>15.1</v>
      </c>
      <c r="C22" s="41">
        <v>69.167699999999996</v>
      </c>
      <c r="D22" s="7">
        <v>68.769599999999997</v>
      </c>
      <c r="E22" s="42">
        <v>15.2</v>
      </c>
      <c r="F22" s="41">
        <v>67.4773</v>
      </c>
      <c r="G22" s="7">
        <v>67.239099999999993</v>
      </c>
      <c r="H22" s="41">
        <f t="shared" si="0"/>
        <v>0.39809999999999945</v>
      </c>
      <c r="I22" s="41">
        <f t="shared" si="1"/>
        <v>0.23820000000000618</v>
      </c>
      <c r="J22" s="42">
        <f>(I22*1000/25)-3.8815</f>
        <v>5.6465000000002474</v>
      </c>
      <c r="K22" s="42">
        <f t="shared" si="2"/>
        <v>6.3959999999997281</v>
      </c>
      <c r="L22" s="18">
        <f>50-((H22*1000/25)-3.8815)</f>
        <v>37.957500000000024</v>
      </c>
      <c r="M22" s="20">
        <f t="shared" si="3"/>
        <v>11.293000000000495</v>
      </c>
      <c r="N22" s="20">
        <f t="shared" si="4"/>
        <v>12.791999999999456</v>
      </c>
      <c r="O22" s="20">
        <f t="shared" si="5"/>
        <v>75.915000000000049</v>
      </c>
      <c r="P22" s="38"/>
    </row>
    <row r="23" spans="1:18" x14ac:dyDescent="0.2">
      <c r="A23" s="37" t="s">
        <v>59</v>
      </c>
      <c r="B23" s="42">
        <v>4.0999999999999996</v>
      </c>
      <c r="C23" s="41">
        <v>71.608500000000006</v>
      </c>
      <c r="D23" s="7">
        <v>71.238799999999998</v>
      </c>
      <c r="E23" s="42">
        <v>4.1999999999999993</v>
      </c>
      <c r="F23" s="41">
        <v>67.368600000000001</v>
      </c>
      <c r="G23" s="7">
        <v>67.123099999999994</v>
      </c>
      <c r="H23" s="41">
        <f t="shared" si="0"/>
        <v>0.3697000000000088</v>
      </c>
      <c r="I23" s="41">
        <f t="shared" si="1"/>
        <v>0.24550000000000693</v>
      </c>
      <c r="J23" s="42">
        <f>(I23*1000/25)-3.8459</f>
        <v>5.9741000000002771</v>
      </c>
      <c r="K23" s="42">
        <f t="shared" si="2"/>
        <v>4.9680000000000746</v>
      </c>
      <c r="L23" s="18">
        <f>50-((H23*1000/25)-3.8459)</f>
        <v>39.057899999999648</v>
      </c>
      <c r="M23" s="20">
        <f t="shared" si="3"/>
        <v>11.948200000000554</v>
      </c>
      <c r="N23" s="20">
        <f t="shared" si="4"/>
        <v>9.9360000000001492</v>
      </c>
      <c r="O23" s="20">
        <f t="shared" si="5"/>
        <v>78.115799999999297</v>
      </c>
      <c r="P23" s="38"/>
      <c r="Q23" s="1" t="s">
        <v>59</v>
      </c>
      <c r="R23" s="7">
        <v>5.9262270730068159E-3</v>
      </c>
    </row>
    <row r="24" spans="1:18" x14ac:dyDescent="0.2">
      <c r="A24" s="37" t="s">
        <v>82</v>
      </c>
      <c r="B24" s="42">
        <v>12.1</v>
      </c>
      <c r="C24" s="41">
        <v>73.192300000000003</v>
      </c>
      <c r="D24" s="7">
        <v>72.456199999999995</v>
      </c>
      <c r="E24" s="42">
        <v>12.2</v>
      </c>
      <c r="F24" s="41">
        <v>73.601799999999997</v>
      </c>
      <c r="G24" s="7">
        <v>73.349699999999999</v>
      </c>
      <c r="H24" s="41">
        <f t="shared" si="0"/>
        <v>0.73610000000000753</v>
      </c>
      <c r="I24" s="41">
        <f t="shared" si="1"/>
        <v>0.25209999999999866</v>
      </c>
      <c r="J24" s="42">
        <f>(I24*1000/25)-3.8815</f>
        <v>6.2024999999999464</v>
      </c>
      <c r="K24" s="42">
        <f t="shared" si="2"/>
        <v>19.360000000000355</v>
      </c>
      <c r="L24" s="18">
        <f>50-((H24*1000/25)-3.8815)</f>
        <v>24.437499999999698</v>
      </c>
      <c r="M24" s="20">
        <f t="shared" si="3"/>
        <v>12.404999999999893</v>
      </c>
      <c r="N24" s="20">
        <f t="shared" si="4"/>
        <v>38.720000000000709</v>
      </c>
      <c r="O24" s="20">
        <f t="shared" si="5"/>
        <v>48.874999999999396</v>
      </c>
      <c r="P24" s="38"/>
      <c r="Q24" s="1" t="s">
        <v>82</v>
      </c>
      <c r="R24" s="7">
        <v>1.1815582390055963E-2</v>
      </c>
    </row>
    <row r="25" spans="1:18" x14ac:dyDescent="0.2">
      <c r="A25" s="37" t="s">
        <v>70</v>
      </c>
      <c r="B25" s="42">
        <v>13.1</v>
      </c>
      <c r="C25" s="41">
        <v>69.131900000000002</v>
      </c>
      <c r="D25" s="7">
        <v>68.698800000000006</v>
      </c>
      <c r="E25" s="42">
        <v>13.2</v>
      </c>
      <c r="F25" s="41">
        <v>69.255499999999998</v>
      </c>
      <c r="G25" s="7">
        <v>69.042199999999994</v>
      </c>
      <c r="H25" s="41">
        <f t="shared" si="0"/>
        <v>0.43309999999999604</v>
      </c>
      <c r="I25" s="41">
        <f t="shared" si="1"/>
        <v>0.21330000000000382</v>
      </c>
      <c r="J25" s="42">
        <f>(I25*1000/25)-3.8459</f>
        <v>4.6861000000001525</v>
      </c>
      <c r="K25" s="42">
        <f t="shared" si="2"/>
        <v>8.791999999999689</v>
      </c>
      <c r="L25" s="18">
        <f>50-((H25*1000/25)-3.8459)</f>
        <v>36.521900000000159</v>
      </c>
      <c r="M25" s="20">
        <f t="shared" si="3"/>
        <v>9.372200000000305</v>
      </c>
      <c r="N25" s="20">
        <f t="shared" si="4"/>
        <v>17.583999999999378</v>
      </c>
      <c r="O25" s="20">
        <f t="shared" si="5"/>
        <v>73.043800000000317</v>
      </c>
      <c r="P25" s="38"/>
      <c r="Q25" s="1" t="s">
        <v>70</v>
      </c>
      <c r="R25" s="7">
        <v>6.7603676784951496E-3</v>
      </c>
    </row>
    <row r="26" spans="1:18" x14ac:dyDescent="0.2">
      <c r="A26" s="37" t="s">
        <v>44</v>
      </c>
      <c r="B26" s="42">
        <v>24.1</v>
      </c>
      <c r="C26" s="41">
        <v>72.015100000000004</v>
      </c>
      <c r="D26" s="7">
        <v>71.351799999999997</v>
      </c>
      <c r="E26" s="42">
        <v>24.200000000000003</v>
      </c>
      <c r="F26" s="41">
        <v>71.260199999999998</v>
      </c>
      <c r="G26" s="7">
        <v>71.001300000000001</v>
      </c>
      <c r="H26" s="41">
        <f t="shared" si="0"/>
        <v>0.66330000000000666</v>
      </c>
      <c r="I26" s="41">
        <f t="shared" si="1"/>
        <v>0.25889999999999702</v>
      </c>
      <c r="J26" s="42">
        <f>(I26*1000/25)-3.8399</f>
        <v>6.5160999999998808</v>
      </c>
      <c r="K26" s="42">
        <f t="shared" si="2"/>
        <v>16.176000000000386</v>
      </c>
      <c r="L26" s="18">
        <f>50-((H26*1000/25)-3.8399)</f>
        <v>27.307899999999734</v>
      </c>
      <c r="M26" s="20">
        <f t="shared" si="3"/>
        <v>13.032199999999762</v>
      </c>
      <c r="N26" s="20">
        <f t="shared" si="4"/>
        <v>32.352000000000771</v>
      </c>
      <c r="O26" s="20">
        <f t="shared" si="5"/>
        <v>54.615799999999467</v>
      </c>
      <c r="P26" s="38"/>
      <c r="Q26" s="1" t="s">
        <v>44</v>
      </c>
      <c r="R26" s="7">
        <v>9.7431173881893755E-3</v>
      </c>
    </row>
    <row r="27" spans="1:18" x14ac:dyDescent="0.2">
      <c r="A27" s="37" t="s">
        <v>78</v>
      </c>
      <c r="B27" s="42">
        <v>9.1</v>
      </c>
      <c r="C27" s="41">
        <v>72.126300000000001</v>
      </c>
      <c r="D27" s="7">
        <v>71.958500000000001</v>
      </c>
      <c r="E27" s="42">
        <v>9.1999999999999993</v>
      </c>
      <c r="F27" s="41">
        <v>73.115700000000004</v>
      </c>
      <c r="G27" s="7">
        <v>72.994399999999999</v>
      </c>
      <c r="H27" s="41">
        <f t="shared" si="0"/>
        <v>0.16779999999999973</v>
      </c>
      <c r="I27" s="41">
        <f t="shared" si="1"/>
        <v>0.12130000000000507</v>
      </c>
      <c r="J27" s="42">
        <f>(I27*1000/25)-3.8815</f>
        <v>0.97050000000020287</v>
      </c>
      <c r="K27" s="42">
        <f t="shared" si="2"/>
        <v>1.8599999999997836</v>
      </c>
      <c r="L27" s="18">
        <f>50-((H27*1000/25)-3.8815)</f>
        <v>47.169500000000014</v>
      </c>
      <c r="M27" s="20">
        <f t="shared" si="3"/>
        <v>1.9410000000004055</v>
      </c>
      <c r="N27" s="20">
        <f t="shared" si="4"/>
        <v>3.7199999999995672</v>
      </c>
      <c r="O27" s="20">
        <f t="shared" si="5"/>
        <v>94.339000000000027</v>
      </c>
      <c r="P27" s="38"/>
      <c r="Q27" s="1" t="s">
        <v>78</v>
      </c>
      <c r="R27" s="7">
        <v>1.4239611881130031E-3</v>
      </c>
    </row>
    <row r="28" spans="1:18" x14ac:dyDescent="0.2">
      <c r="A28" s="37" t="s">
        <v>37</v>
      </c>
      <c r="B28" s="42">
        <v>14.1</v>
      </c>
      <c r="C28" s="41">
        <v>69.3108</v>
      </c>
      <c r="D28" s="7">
        <v>68.685000000000002</v>
      </c>
      <c r="E28" s="42">
        <v>14.2</v>
      </c>
      <c r="F28" s="41">
        <v>69.499700000000004</v>
      </c>
      <c r="G28" s="7">
        <v>69.251000000000005</v>
      </c>
      <c r="H28" s="41">
        <f t="shared" si="0"/>
        <v>0.62579999999999814</v>
      </c>
      <c r="I28" s="41">
        <f t="shared" si="1"/>
        <v>0.24869999999999948</v>
      </c>
      <c r="J28" s="42">
        <f>(I28*1000/25)-3.8399</f>
        <v>6.108099999999979</v>
      </c>
      <c r="K28" s="42">
        <f t="shared" si="2"/>
        <v>15.083999999999946</v>
      </c>
      <c r="L28" s="18">
        <f>50-((H28*1000/25)-3.8399)</f>
        <v>28.807900000000075</v>
      </c>
      <c r="M28" s="20">
        <f t="shared" si="3"/>
        <v>12.216199999999958</v>
      </c>
      <c r="N28" s="20">
        <f t="shared" si="4"/>
        <v>30.167999999999896</v>
      </c>
      <c r="O28" s="20">
        <f t="shared" si="5"/>
        <v>57.615800000000149</v>
      </c>
      <c r="P28" s="38"/>
      <c r="Q28" s="1" t="s">
        <v>37</v>
      </c>
      <c r="R28" s="7">
        <v>1.0704928962466921E-2</v>
      </c>
    </row>
    <row r="29" spans="1:18" x14ac:dyDescent="0.2">
      <c r="A29" s="37" t="s">
        <v>76</v>
      </c>
      <c r="B29" s="42">
        <v>6.1</v>
      </c>
      <c r="C29" s="41">
        <v>72.395700000000005</v>
      </c>
      <c r="D29" s="7">
        <v>71.740700000000004</v>
      </c>
      <c r="E29" s="42">
        <v>6.1999999999999993</v>
      </c>
      <c r="F29" s="41">
        <v>70.665599999999998</v>
      </c>
      <c r="G29" s="7">
        <v>70.403300000000002</v>
      </c>
      <c r="H29" s="41">
        <f t="shared" si="0"/>
        <v>0.65500000000000114</v>
      </c>
      <c r="I29" s="41">
        <f t="shared" si="1"/>
        <v>0.2622999999999962</v>
      </c>
      <c r="J29" s="42">
        <f>(I29*1000/25)-3.8815</f>
        <v>6.6104999999998482</v>
      </c>
      <c r="K29" s="42">
        <f t="shared" si="2"/>
        <v>15.708000000000197</v>
      </c>
      <c r="L29" s="18">
        <f>50-((H29*1000/25)-3.8815)</f>
        <v>27.681499999999954</v>
      </c>
      <c r="M29" s="20">
        <f t="shared" si="3"/>
        <v>13.220999999999696</v>
      </c>
      <c r="N29" s="20">
        <f t="shared" si="4"/>
        <v>31.416000000000395</v>
      </c>
      <c r="O29" s="20">
        <f t="shared" si="5"/>
        <v>55.362999999999907</v>
      </c>
      <c r="P29" s="38"/>
    </row>
    <row r="30" spans="1:18" x14ac:dyDescent="0.2">
      <c r="A30" s="37" t="s">
        <v>46</v>
      </c>
      <c r="B30" s="42">
        <v>15.1</v>
      </c>
      <c r="C30" s="41">
        <v>69.163600000000002</v>
      </c>
      <c r="D30" s="7">
        <v>68.769599999999997</v>
      </c>
      <c r="E30" s="42">
        <v>15.2</v>
      </c>
      <c r="F30" s="41">
        <v>67.425299999999993</v>
      </c>
      <c r="G30" s="7">
        <v>67.239099999999993</v>
      </c>
      <c r="H30" s="41">
        <f t="shared" si="0"/>
        <v>0.39400000000000546</v>
      </c>
      <c r="I30" s="41">
        <f t="shared" si="1"/>
        <v>0.18619999999999948</v>
      </c>
      <c r="J30" s="42">
        <f>(I30*1000/25)-3.8399</f>
        <v>3.608099999999979</v>
      </c>
      <c r="K30" s="42">
        <f t="shared" si="2"/>
        <v>8.3120000000002392</v>
      </c>
      <c r="L30" s="18">
        <f>50-((H30*1000/25)-3.8399)</f>
        <v>38.079899999999782</v>
      </c>
      <c r="M30" s="20">
        <f t="shared" si="3"/>
        <v>7.2161999999999571</v>
      </c>
      <c r="N30" s="20">
        <f t="shared" si="4"/>
        <v>16.624000000000478</v>
      </c>
      <c r="O30" s="20">
        <f t="shared" si="5"/>
        <v>76.159799999999564</v>
      </c>
      <c r="P30" s="38"/>
      <c r="Q30" s="1" t="s">
        <v>46</v>
      </c>
      <c r="R30" s="7">
        <v>5.8678088870317089E-3</v>
      </c>
    </row>
    <row r="31" spans="1:18" x14ac:dyDescent="0.2">
      <c r="A31" s="37" t="s">
        <v>84</v>
      </c>
      <c r="B31" s="42">
        <v>20.100000000000001</v>
      </c>
      <c r="C31" s="41">
        <v>71.597300000000004</v>
      </c>
      <c r="D31" s="7">
        <v>71.064899999999994</v>
      </c>
      <c r="E31" s="42">
        <v>20.200000000000003</v>
      </c>
      <c r="F31" s="41">
        <v>73.814599999999999</v>
      </c>
      <c r="G31" s="7">
        <v>73.561800000000005</v>
      </c>
      <c r="H31" s="41">
        <f t="shared" si="0"/>
        <v>0.53240000000000975</v>
      </c>
      <c r="I31" s="41">
        <f t="shared" si="1"/>
        <v>0.25279999999999347</v>
      </c>
      <c r="J31" s="42">
        <f>(I31*1000/25)-3.8815</f>
        <v>6.230499999999739</v>
      </c>
      <c r="K31" s="42">
        <f t="shared" si="2"/>
        <v>11.184000000000648</v>
      </c>
      <c r="L31" s="18">
        <f>50-((H31*1000/25)-3.8815)</f>
        <v>32.585499999999612</v>
      </c>
      <c r="M31" s="20">
        <f t="shared" si="3"/>
        <v>12.460999999999478</v>
      </c>
      <c r="N31" s="20">
        <f t="shared" si="4"/>
        <v>22.368000000001295</v>
      </c>
      <c r="O31" s="20">
        <f t="shared" si="5"/>
        <v>65.170999999999225</v>
      </c>
      <c r="P31" s="38"/>
      <c r="Q31" s="1" t="s">
        <v>84</v>
      </c>
      <c r="R31" s="7">
        <v>1.2856650555354303E-2</v>
      </c>
    </row>
    <row r="32" spans="1:18" x14ac:dyDescent="0.2">
      <c r="A32" s="37" t="s">
        <v>45</v>
      </c>
      <c r="B32" s="42">
        <v>9.1</v>
      </c>
      <c r="C32" s="41">
        <v>72.189800000000005</v>
      </c>
      <c r="D32" s="7">
        <v>71.958500000000001</v>
      </c>
      <c r="E32" s="42">
        <v>9.1999999999999993</v>
      </c>
      <c r="F32" s="41">
        <v>73.147099999999995</v>
      </c>
      <c r="G32" s="7">
        <v>72.994399999999999</v>
      </c>
      <c r="H32" s="41">
        <f t="shared" si="0"/>
        <v>0.2313000000000045</v>
      </c>
      <c r="I32" s="41">
        <f t="shared" si="1"/>
        <v>0.15269999999999584</v>
      </c>
      <c r="J32" s="42">
        <f>(I32*1000/25)-3.8399</f>
        <v>2.2680999999998335</v>
      </c>
      <c r="K32" s="42">
        <f t="shared" si="2"/>
        <v>3.1440000000003465</v>
      </c>
      <c r="L32" s="18">
        <f>50-((H32*1000/25)-3.8399)</f>
        <v>44.58789999999982</v>
      </c>
      <c r="M32" s="20">
        <f t="shared" si="3"/>
        <v>4.5361999999996669</v>
      </c>
      <c r="N32" s="20">
        <f t="shared" si="4"/>
        <v>6.288000000000693</v>
      </c>
      <c r="O32" s="20">
        <f t="shared" si="5"/>
        <v>89.17579999999964</v>
      </c>
      <c r="P32" s="38"/>
      <c r="Q32" s="1" t="s">
        <v>45</v>
      </c>
      <c r="R32" s="7">
        <v>4.3088785576596272E-3</v>
      </c>
    </row>
    <row r="33" spans="1:18" x14ac:dyDescent="0.2">
      <c r="A33" s="37" t="s">
        <v>77</v>
      </c>
      <c r="B33" s="42">
        <v>13.1</v>
      </c>
      <c r="C33" s="41">
        <v>68.922200000000004</v>
      </c>
      <c r="D33" s="7">
        <v>68.698800000000006</v>
      </c>
      <c r="E33" s="42">
        <v>13.2</v>
      </c>
      <c r="F33" s="41">
        <v>69.193299999999994</v>
      </c>
      <c r="G33" s="7">
        <v>69.042199999999994</v>
      </c>
      <c r="H33" s="41">
        <f t="shared" si="0"/>
        <v>0.22339999999999804</v>
      </c>
      <c r="I33" s="41">
        <f t="shared" si="1"/>
        <v>0.15109999999999957</v>
      </c>
      <c r="J33" s="42">
        <f>(I33*1000/25)-3.8815</f>
        <v>2.1624999999999828</v>
      </c>
      <c r="K33" s="42">
        <f t="shared" si="2"/>
        <v>2.8919999999999364</v>
      </c>
      <c r="L33" s="18">
        <f>50-((H33*1000/25)-3.8815)</f>
        <v>44.945500000000081</v>
      </c>
      <c r="M33" s="20">
        <f t="shared" si="3"/>
        <v>4.3249999999999655</v>
      </c>
      <c r="N33" s="20">
        <f t="shared" si="4"/>
        <v>5.7839999999998728</v>
      </c>
      <c r="O33" s="20">
        <f t="shared" si="5"/>
        <v>89.891000000000162</v>
      </c>
      <c r="P33" s="38"/>
    </row>
    <row r="34" spans="1:18" x14ac:dyDescent="0.2">
      <c r="A34" s="37" t="s">
        <v>85</v>
      </c>
      <c r="B34" s="42">
        <v>8.1</v>
      </c>
      <c r="C34" s="41">
        <v>73.8917</v>
      </c>
      <c r="D34" s="7">
        <v>73.612200000000001</v>
      </c>
      <c r="E34" s="42">
        <v>8.1999999999999993</v>
      </c>
      <c r="F34" s="41">
        <v>68.648700000000005</v>
      </c>
      <c r="G34" s="7">
        <v>68.481899999999996</v>
      </c>
      <c r="H34" s="41">
        <f t="shared" si="0"/>
        <v>0.27949999999999875</v>
      </c>
      <c r="I34" s="41">
        <f t="shared" si="1"/>
        <v>0.16680000000000916</v>
      </c>
      <c r="J34" s="42">
        <f>(I34*1000/25)-3.8815</f>
        <v>2.7905000000003666</v>
      </c>
      <c r="K34" s="42">
        <f t="shared" si="2"/>
        <v>4.5079999999995808</v>
      </c>
      <c r="L34" s="18">
        <f>50-((H34*1000/25)-3.8815)</f>
        <v>42.701500000000053</v>
      </c>
      <c r="M34" s="20">
        <f t="shared" si="3"/>
        <v>5.5810000000007332</v>
      </c>
      <c r="N34" s="20">
        <f t="shared" si="4"/>
        <v>9.0159999999991616</v>
      </c>
      <c r="O34" s="20">
        <f t="shared" si="5"/>
        <v>85.403000000000105</v>
      </c>
      <c r="P34" s="38"/>
      <c r="Q34" s="1" t="s">
        <v>85</v>
      </c>
      <c r="R34" s="7">
        <v>2.8804385700016526E-3</v>
      </c>
    </row>
    <row r="35" spans="1:18" x14ac:dyDescent="0.2">
      <c r="A35" s="37" t="s">
        <v>90</v>
      </c>
      <c r="B35" s="42">
        <v>16.100000000000001</v>
      </c>
      <c r="C35" s="41">
        <v>68.8673</v>
      </c>
      <c r="D35" s="7">
        <v>68.6721</v>
      </c>
      <c r="E35" s="42">
        <v>16.200000000000003</v>
      </c>
      <c r="F35" s="41">
        <v>69.851500000000001</v>
      </c>
      <c r="G35" s="7">
        <v>69.712500000000006</v>
      </c>
      <c r="H35" s="41">
        <f t="shared" si="0"/>
        <v>0.19519999999999982</v>
      </c>
      <c r="I35" s="41">
        <f t="shared" si="1"/>
        <v>0.13899999999999579</v>
      </c>
      <c r="J35" s="42">
        <f>(I35*1000/25)-3.8815</f>
        <v>1.6784999999998318</v>
      </c>
      <c r="K35" s="42">
        <f t="shared" si="2"/>
        <v>2.2480000000001583</v>
      </c>
      <c r="L35" s="18">
        <f>50-((H35*1000/25)-3.8815)</f>
        <v>46.07350000000001</v>
      </c>
      <c r="M35" s="20">
        <f t="shared" si="3"/>
        <v>3.3569999999996636</v>
      </c>
      <c r="N35" s="20">
        <f t="shared" si="4"/>
        <v>4.4960000000003166</v>
      </c>
      <c r="O35" s="20">
        <f t="shared" si="5"/>
        <v>92.14700000000002</v>
      </c>
      <c r="P35" s="38"/>
      <c r="Q35" s="1" t="s">
        <v>90</v>
      </c>
      <c r="R35" s="7">
        <v>2.2061559725692933E-3</v>
      </c>
    </row>
    <row r="36" spans="1:18" x14ac:dyDescent="0.2">
      <c r="A36" s="37" t="s">
        <v>87</v>
      </c>
      <c r="B36" s="42">
        <v>18.100000000000001</v>
      </c>
      <c r="C36" s="41">
        <v>68.882499999999993</v>
      </c>
      <c r="D36" s="7">
        <v>68.666799999999995</v>
      </c>
      <c r="E36" s="42">
        <v>18.200000000000003</v>
      </c>
      <c r="F36" s="41">
        <v>70.629499999999993</v>
      </c>
      <c r="G36" s="7">
        <v>70.477599999999995</v>
      </c>
      <c r="H36" s="41">
        <f t="shared" si="0"/>
        <v>0.21569999999999823</v>
      </c>
      <c r="I36" s="41">
        <f t="shared" si="1"/>
        <v>0.1518999999999977</v>
      </c>
      <c r="J36" s="42">
        <f>(I36*1000/25)-3.8815</f>
        <v>2.1944999999999082</v>
      </c>
      <c r="K36" s="42">
        <f t="shared" si="2"/>
        <v>2.5520000000000183</v>
      </c>
      <c r="L36" s="18">
        <f>50-((H36*1000/25)-3.8815)</f>
        <v>45.253500000000074</v>
      </c>
      <c r="M36" s="20">
        <f t="shared" si="3"/>
        <v>4.3889999999998164</v>
      </c>
      <c r="N36" s="20">
        <f t="shared" si="4"/>
        <v>5.1040000000000365</v>
      </c>
      <c r="O36" s="20">
        <f t="shared" si="5"/>
        <v>90.507000000000147</v>
      </c>
      <c r="P36" s="38"/>
      <c r="Q36" s="1" t="s">
        <v>87</v>
      </c>
      <c r="R36" s="7">
        <v>3.8880683405852212E-3</v>
      </c>
    </row>
    <row r="37" spans="1:18" x14ac:dyDescent="0.2">
      <c r="A37" s="37" t="s">
        <v>52</v>
      </c>
      <c r="B37" s="42">
        <v>20.100000000000001</v>
      </c>
      <c r="C37" s="41">
        <v>71.545100000000005</v>
      </c>
      <c r="D37" s="7">
        <v>71.064899999999994</v>
      </c>
      <c r="E37" s="42">
        <v>20.200000000000003</v>
      </c>
      <c r="F37" s="41">
        <v>73.778000000000006</v>
      </c>
      <c r="G37" s="7">
        <v>73.561800000000005</v>
      </c>
      <c r="H37" s="41">
        <f t="shared" si="0"/>
        <v>0.48020000000001062</v>
      </c>
      <c r="I37" s="41">
        <f t="shared" si="1"/>
        <v>0.21620000000000061</v>
      </c>
      <c r="J37" s="42">
        <f>(I37*1000/25)-3.8399</f>
        <v>4.8081000000000245</v>
      </c>
      <c r="K37" s="42">
        <f t="shared" si="2"/>
        <v>10.5600000000004</v>
      </c>
      <c r="L37" s="18">
        <f>50-((H37*1000/25)-3.8399)</f>
        <v>34.631899999999575</v>
      </c>
      <c r="M37" s="20">
        <f t="shared" si="3"/>
        <v>9.6162000000000489</v>
      </c>
      <c r="N37" s="20">
        <f t="shared" si="4"/>
        <v>21.1200000000008</v>
      </c>
      <c r="O37" s="20">
        <f t="shared" si="5"/>
        <v>69.263799999999151</v>
      </c>
      <c r="P37" s="38"/>
      <c r="Q37" s="1" t="s">
        <v>52</v>
      </c>
      <c r="R37" s="7">
        <v>6.6900888181116829E-3</v>
      </c>
    </row>
    <row r="38" spans="1:18" x14ac:dyDescent="0.2">
      <c r="A38" s="37" t="s">
        <v>63</v>
      </c>
      <c r="B38" s="42">
        <v>21.1</v>
      </c>
      <c r="C38" s="41">
        <v>73.4495</v>
      </c>
      <c r="D38" s="7">
        <v>73.269199999999998</v>
      </c>
      <c r="E38" s="42">
        <v>21.200000000000003</v>
      </c>
      <c r="F38" s="41">
        <v>71.995500000000007</v>
      </c>
      <c r="G38" s="7">
        <v>71.853499999999997</v>
      </c>
      <c r="H38" s="41">
        <f t="shared" ref="H38:H55" si="6">C38-D38</f>
        <v>0.18030000000000257</v>
      </c>
      <c r="I38" s="41">
        <f t="shared" ref="I38:I55" si="7">F38-G38</f>
        <v>0.14200000000001012</v>
      </c>
      <c r="J38" s="42">
        <f>(I38*1000/25)-3.8459</f>
        <v>1.8341000000004049</v>
      </c>
      <c r="K38" s="42">
        <f t="shared" ref="K38:K55" si="8">50-L38-J38</f>
        <v>1.5319999999996976</v>
      </c>
      <c r="L38" s="18">
        <f>50-((H38*1000/25)-3.8459)</f>
        <v>46.633899999999898</v>
      </c>
      <c r="M38" s="20">
        <f t="shared" ref="M38:M55" si="9">J38/(SUM(J38:L38))*100</f>
        <v>3.6682000000008097</v>
      </c>
      <c r="N38" s="20">
        <f t="shared" ref="N38:N55" si="10">K38/(SUM(J38:L38))*100</f>
        <v>3.0639999999993952</v>
      </c>
      <c r="O38" s="20">
        <f t="shared" ref="O38:O55" si="11">L38/(SUM(J38:L38))*100</f>
        <v>93.267799999999795</v>
      </c>
      <c r="P38" s="38"/>
      <c r="Q38" s="1" t="s">
        <v>63</v>
      </c>
      <c r="R38" s="7">
        <v>1.7970737913485081E-3</v>
      </c>
    </row>
    <row r="39" spans="1:18" x14ac:dyDescent="0.2">
      <c r="A39" s="37" t="s">
        <v>50</v>
      </c>
      <c r="B39" s="42">
        <v>13.1</v>
      </c>
      <c r="C39" s="41">
        <v>69.320300000000003</v>
      </c>
      <c r="D39" s="7">
        <v>68.698800000000006</v>
      </c>
      <c r="E39" s="42">
        <v>13.2</v>
      </c>
      <c r="F39" s="41">
        <v>69.264300000000006</v>
      </c>
      <c r="G39" s="7">
        <v>69.042199999999994</v>
      </c>
      <c r="H39" s="41">
        <f t="shared" si="6"/>
        <v>0.6214999999999975</v>
      </c>
      <c r="I39" s="41">
        <f t="shared" si="7"/>
        <v>0.22210000000001173</v>
      </c>
      <c r="J39" s="42">
        <f>(I39*1000/25)-3.8399</f>
        <v>5.0441000000004692</v>
      </c>
      <c r="K39" s="42">
        <f t="shared" si="8"/>
        <v>15.975999999999431</v>
      </c>
      <c r="L39" s="18">
        <f>50-((H39*1000/25)-3.8399)</f>
        <v>28.9799000000001</v>
      </c>
      <c r="M39" s="20">
        <f t="shared" si="9"/>
        <v>10.088200000000938</v>
      </c>
      <c r="N39" s="20">
        <f t="shared" si="10"/>
        <v>31.951999999998858</v>
      </c>
      <c r="O39" s="20">
        <f t="shared" si="11"/>
        <v>57.959800000000207</v>
      </c>
      <c r="P39" s="38"/>
      <c r="Q39" s="1" t="s">
        <v>50</v>
      </c>
      <c r="R39" s="7">
        <v>1.0614792906325594E-2</v>
      </c>
    </row>
    <row r="40" spans="1:18" x14ac:dyDescent="0.2">
      <c r="A40" s="37" t="s">
        <v>89</v>
      </c>
      <c r="B40" s="42">
        <v>19.100000000000001</v>
      </c>
      <c r="C40" s="41">
        <v>72.501199999999997</v>
      </c>
      <c r="D40" s="7">
        <v>71.837800000000001</v>
      </c>
      <c r="E40" s="42">
        <v>19.200000000000003</v>
      </c>
      <c r="F40" s="41">
        <v>72.3566</v>
      </c>
      <c r="G40" s="7">
        <v>72.090400000000002</v>
      </c>
      <c r="H40" s="41">
        <f t="shared" si="6"/>
        <v>0.66339999999999577</v>
      </c>
      <c r="I40" s="41">
        <f t="shared" si="7"/>
        <v>0.26619999999999777</v>
      </c>
      <c r="J40" s="42">
        <f>(I40*1000/25)-3.8815</f>
        <v>6.7664999999999109</v>
      </c>
      <c r="K40" s="42">
        <f t="shared" si="8"/>
        <v>15.88799999999992</v>
      </c>
      <c r="L40" s="18">
        <f>50-((H40*1000/25)-3.8815)</f>
        <v>27.345500000000168</v>
      </c>
      <c r="M40" s="20">
        <f t="shared" si="9"/>
        <v>13.532999999999824</v>
      </c>
      <c r="N40" s="20">
        <f t="shared" si="10"/>
        <v>31.775999999999836</v>
      </c>
      <c r="O40" s="20">
        <f t="shared" si="11"/>
        <v>54.691000000000336</v>
      </c>
      <c r="P40" s="38"/>
      <c r="Q40" s="1" t="s">
        <v>89</v>
      </c>
      <c r="R40" s="7">
        <v>1.0234419036461405E-2</v>
      </c>
    </row>
    <row r="41" spans="1:18" x14ac:dyDescent="0.2">
      <c r="A41" s="37" t="s">
        <v>61</v>
      </c>
      <c r="B41" s="42">
        <v>11.1</v>
      </c>
      <c r="C41" s="41">
        <v>74.164000000000001</v>
      </c>
      <c r="D41" s="7">
        <v>73.760599999999997</v>
      </c>
      <c r="E41" s="42">
        <v>11.2</v>
      </c>
      <c r="F41" s="41">
        <v>70.711699999999993</v>
      </c>
      <c r="G41" s="7">
        <v>70.509900000000002</v>
      </c>
      <c r="H41" s="41">
        <f t="shared" si="6"/>
        <v>0.40340000000000487</v>
      </c>
      <c r="I41" s="41">
        <f t="shared" si="7"/>
        <v>0.20179999999999154</v>
      </c>
      <c r="J41" s="42">
        <f>(I41*1000/25)-3.8459</f>
        <v>4.2260999999996613</v>
      </c>
      <c r="K41" s="42">
        <f t="shared" si="8"/>
        <v>8.064000000000533</v>
      </c>
      <c r="L41" s="18">
        <f>50-((H41*1000/25)-3.8459)</f>
        <v>37.709899999999806</v>
      </c>
      <c r="M41" s="20">
        <f t="shared" si="9"/>
        <v>8.4521999999993227</v>
      </c>
      <c r="N41" s="20">
        <f t="shared" si="10"/>
        <v>16.128000000001066</v>
      </c>
      <c r="O41" s="20">
        <f t="shared" si="11"/>
        <v>75.419799999999611</v>
      </c>
      <c r="P41" s="38"/>
      <c r="Q41" s="1" t="s">
        <v>61</v>
      </c>
      <c r="R41" s="7">
        <v>6.3515888124174589E-3</v>
      </c>
    </row>
    <row r="42" spans="1:18" x14ac:dyDescent="0.2">
      <c r="A42" s="37" t="s">
        <v>88</v>
      </c>
      <c r="B42" s="42">
        <v>4.0999999999999996</v>
      </c>
      <c r="C42" s="41">
        <v>71.565200000000004</v>
      </c>
      <c r="D42" s="7">
        <v>71.238799999999998</v>
      </c>
      <c r="E42" s="42">
        <v>4.1999999999999993</v>
      </c>
      <c r="F42" s="41">
        <v>67.303299999999993</v>
      </c>
      <c r="G42" s="7">
        <v>67.123099999999994</v>
      </c>
      <c r="H42" s="41">
        <f t="shared" si="6"/>
        <v>0.32640000000000668</v>
      </c>
      <c r="I42" s="41">
        <f t="shared" si="7"/>
        <v>0.18019999999999925</v>
      </c>
      <c r="J42" s="42">
        <f>(I42*1000/25)-3.8815</f>
        <v>3.32649999999997</v>
      </c>
      <c r="K42" s="42">
        <f t="shared" si="8"/>
        <v>5.8480000000002947</v>
      </c>
      <c r="L42" s="18">
        <f>50-((H42*1000/25)-3.8815)</f>
        <v>40.825499999999735</v>
      </c>
      <c r="M42" s="20">
        <f t="shared" si="9"/>
        <v>6.6529999999999392</v>
      </c>
      <c r="N42" s="20">
        <f t="shared" si="10"/>
        <v>11.696000000000589</v>
      </c>
      <c r="O42" s="20">
        <f t="shared" si="11"/>
        <v>81.65099999999947</v>
      </c>
      <c r="P42" s="38"/>
      <c r="Q42" s="1" t="s">
        <v>88</v>
      </c>
      <c r="R42" s="7">
        <v>4.7022850295444325E-3</v>
      </c>
    </row>
    <row r="43" spans="1:18" x14ac:dyDescent="0.2">
      <c r="A43" s="37" t="s">
        <v>60</v>
      </c>
      <c r="B43" s="42">
        <v>15.1</v>
      </c>
      <c r="C43" s="41">
        <v>69.033500000000004</v>
      </c>
      <c r="D43" s="7">
        <v>68.769599999999997</v>
      </c>
      <c r="E43" s="42">
        <v>15.2</v>
      </c>
      <c r="F43" s="41">
        <v>67.395099999999999</v>
      </c>
      <c r="G43" s="7">
        <v>67.239099999999993</v>
      </c>
      <c r="H43" s="41">
        <f t="shared" si="6"/>
        <v>0.26390000000000668</v>
      </c>
      <c r="I43" s="41">
        <f t="shared" si="7"/>
        <v>0.15600000000000591</v>
      </c>
      <c r="J43" s="42">
        <f>(I43*1000/25)-3.8459</f>
        <v>2.3941000000002366</v>
      </c>
      <c r="K43" s="42">
        <f t="shared" si="8"/>
        <v>4.3160000000000309</v>
      </c>
      <c r="L43" s="18">
        <f>50-((H43*1000/25)-3.8459)</f>
        <v>43.289899999999733</v>
      </c>
      <c r="M43" s="20">
        <f t="shared" si="9"/>
        <v>4.7882000000004732</v>
      </c>
      <c r="N43" s="20">
        <f t="shared" si="10"/>
        <v>8.6320000000000618</v>
      </c>
      <c r="O43" s="20">
        <f t="shared" si="11"/>
        <v>86.579799999999466</v>
      </c>
      <c r="P43" s="38"/>
      <c r="Q43" s="1" t="s">
        <v>60</v>
      </c>
      <c r="R43" s="7">
        <v>3.3009437909712362E-3</v>
      </c>
    </row>
    <row r="44" spans="1:18" x14ac:dyDescent="0.2">
      <c r="A44" s="37" t="s">
        <v>64</v>
      </c>
      <c r="B44" s="42">
        <v>1.1000000000000001</v>
      </c>
      <c r="C44" s="41">
        <v>71.090999999999994</v>
      </c>
      <c r="D44" s="7">
        <v>70.8245</v>
      </c>
      <c r="E44" s="42">
        <v>1.2000000000000002</v>
      </c>
      <c r="F44" s="41">
        <v>63.828800000000001</v>
      </c>
      <c r="G44" s="7">
        <v>63.6755</v>
      </c>
      <c r="H44" s="41">
        <f t="shared" si="6"/>
        <v>0.26649999999999352</v>
      </c>
      <c r="I44" s="41">
        <f t="shared" si="7"/>
        <v>0.15330000000000155</v>
      </c>
      <c r="J44" s="42">
        <f>(I44*1000/25)-3.8459</f>
        <v>2.286100000000062</v>
      </c>
      <c r="K44" s="42">
        <f t="shared" si="8"/>
        <v>4.5279999999996789</v>
      </c>
      <c r="L44" s="18">
        <f>50-((H44*1000/25)-3.8459)</f>
        <v>43.18590000000026</v>
      </c>
      <c r="M44" s="20">
        <f t="shared" si="9"/>
        <v>4.5722000000001239</v>
      </c>
      <c r="N44" s="20">
        <f t="shared" si="10"/>
        <v>9.0559999999993579</v>
      </c>
      <c r="O44" s="20">
        <f t="shared" si="11"/>
        <v>86.371800000000519</v>
      </c>
      <c r="P44" s="38"/>
      <c r="Q44" s="1" t="s">
        <v>64</v>
      </c>
      <c r="R44" s="7">
        <v>2.4294524387964683E-3</v>
      </c>
    </row>
    <row r="45" spans="1:18" x14ac:dyDescent="0.2">
      <c r="A45" s="37" t="s">
        <v>83</v>
      </c>
      <c r="B45" s="42">
        <v>7.1</v>
      </c>
      <c r="C45" s="41">
        <v>73.117599999999996</v>
      </c>
      <c r="D45" s="7">
        <v>72.967699999999994</v>
      </c>
      <c r="E45" s="42">
        <v>7.1999999999999993</v>
      </c>
      <c r="F45" s="41">
        <v>73.156499999999994</v>
      </c>
      <c r="G45" s="7">
        <v>73.035799999999995</v>
      </c>
      <c r="H45" s="41">
        <f t="shared" si="6"/>
        <v>0.14990000000000236</v>
      </c>
      <c r="I45" s="41">
        <f t="shared" si="7"/>
        <v>0.12069999999999936</v>
      </c>
      <c r="J45" s="42">
        <f>(I45*1000/25)-3.8815</f>
        <v>0.94649999999997458</v>
      </c>
      <c r="K45" s="42">
        <f t="shared" si="8"/>
        <v>1.1680000000001174</v>
      </c>
      <c r="L45" s="18">
        <f>50-((H45*1000/25)-3.8815)</f>
        <v>47.885499999999908</v>
      </c>
      <c r="M45" s="20">
        <f t="shared" si="9"/>
        <v>1.8929999999999492</v>
      </c>
      <c r="N45" s="20">
        <f t="shared" si="10"/>
        <v>2.3360000000002348</v>
      </c>
      <c r="O45" s="20">
        <f t="shared" si="11"/>
        <v>95.770999999999816</v>
      </c>
      <c r="P45" s="38"/>
      <c r="Q45" s="1" t="s">
        <v>83</v>
      </c>
      <c r="R45" s="7">
        <v>1.2197124293388492E-3</v>
      </c>
    </row>
    <row r="46" spans="1:18" x14ac:dyDescent="0.2">
      <c r="A46" s="37" t="s">
        <v>49</v>
      </c>
      <c r="B46" s="42">
        <v>6.1</v>
      </c>
      <c r="C46" s="41">
        <v>71.9024</v>
      </c>
      <c r="D46" s="7">
        <v>71.740700000000004</v>
      </c>
      <c r="E46" s="42">
        <v>6.1999999999999993</v>
      </c>
      <c r="F46" s="41">
        <v>70.529899999999998</v>
      </c>
      <c r="G46" s="7">
        <v>70.403300000000002</v>
      </c>
      <c r="H46" s="41">
        <f t="shared" si="6"/>
        <v>0.16169999999999618</v>
      </c>
      <c r="I46" s="41">
        <f t="shared" si="7"/>
        <v>0.12659999999999627</v>
      </c>
      <c r="J46" s="42">
        <f>(I46*1000/25)-3.8399</f>
        <v>1.2240999999998508</v>
      </c>
      <c r="K46" s="42">
        <f t="shared" si="8"/>
        <v>1.4039999999999964</v>
      </c>
      <c r="L46" s="18">
        <f>50-((H46*1000/25)-3.8399)</f>
        <v>47.371900000000153</v>
      </c>
      <c r="M46" s="20">
        <f t="shared" si="9"/>
        <v>2.4481999999997015</v>
      </c>
      <c r="N46" s="20">
        <f t="shared" si="10"/>
        <v>2.8079999999999927</v>
      </c>
      <c r="O46" s="20">
        <f t="shared" si="11"/>
        <v>94.743800000000306</v>
      </c>
      <c r="P46" s="38"/>
      <c r="Q46" s="1" t="s">
        <v>49</v>
      </c>
      <c r="R46" s="7">
        <v>1.2600053896184684E-3</v>
      </c>
    </row>
    <row r="47" spans="1:18" x14ac:dyDescent="0.2">
      <c r="A47" s="37" t="s">
        <v>58</v>
      </c>
      <c r="B47" s="42">
        <v>14.1</v>
      </c>
      <c r="C47" s="41">
        <v>69.014399999999995</v>
      </c>
      <c r="D47" s="7">
        <v>68.685000000000002</v>
      </c>
      <c r="E47" s="42">
        <v>14.2</v>
      </c>
      <c r="F47" s="41">
        <v>69.400099999999995</v>
      </c>
      <c r="G47" s="7">
        <v>69.251000000000005</v>
      </c>
      <c r="H47" s="41">
        <f t="shared" si="6"/>
        <v>0.32939999999999259</v>
      </c>
      <c r="I47" s="41">
        <f t="shared" si="7"/>
        <v>0.14909999999999002</v>
      </c>
      <c r="J47" s="42">
        <f>(I47*1000/25)-3.8459</f>
        <v>2.1180999999996009</v>
      </c>
      <c r="K47" s="42">
        <f t="shared" si="8"/>
        <v>7.2120000000001028</v>
      </c>
      <c r="L47" s="18">
        <f>50-((H47*1000/25)-3.8459)</f>
        <v>40.669900000000297</v>
      </c>
      <c r="M47" s="20">
        <f t="shared" si="9"/>
        <v>4.2361999999992017</v>
      </c>
      <c r="N47" s="20">
        <f t="shared" si="10"/>
        <v>14.424000000000206</v>
      </c>
      <c r="O47" s="20">
        <f t="shared" si="11"/>
        <v>81.339800000000594</v>
      </c>
      <c r="P47" s="38"/>
      <c r="Q47" s="1" t="s">
        <v>58</v>
      </c>
      <c r="R47" s="7">
        <v>7.7004175796916178E-3</v>
      </c>
    </row>
    <row r="48" spans="1:18" x14ac:dyDescent="0.2">
      <c r="A48" s="37" t="s">
        <v>86</v>
      </c>
      <c r="B48" s="42">
        <v>26.1</v>
      </c>
      <c r="C48" s="41">
        <v>71.620199999999997</v>
      </c>
      <c r="D48" s="7">
        <v>71.191299999999998</v>
      </c>
      <c r="E48" s="42">
        <v>26.200000000000003</v>
      </c>
      <c r="F48" s="41">
        <v>68.432900000000004</v>
      </c>
      <c r="G48" s="7">
        <v>68.245599999999996</v>
      </c>
      <c r="H48" s="41">
        <f t="shared" si="6"/>
        <v>0.42889999999999873</v>
      </c>
      <c r="I48" s="41">
        <f t="shared" si="7"/>
        <v>0.18730000000000757</v>
      </c>
      <c r="J48" s="42">
        <f>(I48*1000/25)-3.8815</f>
        <v>3.6105000000003029</v>
      </c>
      <c r="K48" s="42">
        <f t="shared" si="8"/>
        <v>9.6639999999996427</v>
      </c>
      <c r="L48" s="18">
        <f>50-((H48*1000/25)-3.8815)</f>
        <v>36.725500000000054</v>
      </c>
      <c r="M48" s="20">
        <f t="shared" si="9"/>
        <v>7.2210000000006058</v>
      </c>
      <c r="N48" s="20">
        <f t="shared" si="10"/>
        <v>19.327999999999285</v>
      </c>
      <c r="O48" s="20">
        <f t="shared" si="11"/>
        <v>73.451000000000107</v>
      </c>
      <c r="P48" s="38"/>
      <c r="Q48" s="1" t="s">
        <v>86</v>
      </c>
      <c r="R48" s="7">
        <v>8.9089869535837855E-3</v>
      </c>
    </row>
    <row r="49" spans="1:18" x14ac:dyDescent="0.2">
      <c r="A49" s="37" t="s">
        <v>53</v>
      </c>
      <c r="B49" s="42">
        <v>21.1</v>
      </c>
      <c r="C49" s="41">
        <v>73.633799999999994</v>
      </c>
      <c r="D49" s="7">
        <v>73.269199999999998</v>
      </c>
      <c r="E49" s="42">
        <v>21.200000000000003</v>
      </c>
      <c r="F49" s="41">
        <v>72.038600000000002</v>
      </c>
      <c r="G49" s="7">
        <v>71.853499999999997</v>
      </c>
      <c r="H49" s="41">
        <f t="shared" si="6"/>
        <v>0.36459999999999582</v>
      </c>
      <c r="I49" s="41">
        <f t="shared" si="7"/>
        <v>0.18510000000000559</v>
      </c>
      <c r="J49" s="42">
        <f>(I49*1000/25)-3.8399</f>
        <v>3.5641000000002236</v>
      </c>
      <c r="K49" s="42">
        <f t="shared" si="8"/>
        <v>7.1799999999996089</v>
      </c>
      <c r="L49" s="18">
        <f>50-((H49*1000/25)-3.8399)</f>
        <v>39.255900000000167</v>
      </c>
      <c r="M49" s="20">
        <f t="shared" si="9"/>
        <v>7.1282000000004464</v>
      </c>
      <c r="N49" s="20">
        <f t="shared" si="10"/>
        <v>14.359999999999218</v>
      </c>
      <c r="O49" s="20">
        <f t="shared" si="11"/>
        <v>78.511800000000335</v>
      </c>
      <c r="P49" s="38"/>
      <c r="Q49" s="1" t="s">
        <v>53</v>
      </c>
      <c r="R49" s="7">
        <v>4.9003269887309894E-3</v>
      </c>
    </row>
    <row r="50" spans="1:18" x14ac:dyDescent="0.2">
      <c r="A50" s="37" t="s">
        <v>80</v>
      </c>
      <c r="B50" s="42">
        <v>1.1000000000000001</v>
      </c>
      <c r="C50" s="41">
        <v>71.534300000000002</v>
      </c>
      <c r="D50" s="7">
        <v>70.8245</v>
      </c>
      <c r="E50" s="42">
        <v>1.2000000000000002</v>
      </c>
      <c r="F50" s="41">
        <v>63.954700000000003</v>
      </c>
      <c r="G50" s="7">
        <v>63.6755</v>
      </c>
      <c r="H50" s="41">
        <f t="shared" si="6"/>
        <v>0.70980000000000132</v>
      </c>
      <c r="I50" s="41">
        <f t="shared" si="7"/>
        <v>0.279200000000003</v>
      </c>
      <c r="J50" s="42">
        <f>(I50*1000/25)-3.8815</f>
        <v>7.2865000000001201</v>
      </c>
      <c r="K50" s="42">
        <f t="shared" si="8"/>
        <v>17.223999999999933</v>
      </c>
      <c r="L50" s="18">
        <f>50-((H50*1000/25)-3.8815)</f>
        <v>25.489499999999946</v>
      </c>
      <c r="M50" s="20">
        <f t="shared" si="9"/>
        <v>14.573000000000242</v>
      </c>
      <c r="N50" s="20">
        <f t="shared" si="10"/>
        <v>34.447999999999865</v>
      </c>
      <c r="O50" s="20">
        <f t="shared" si="11"/>
        <v>50.9789999999999</v>
      </c>
      <c r="P50" s="38"/>
      <c r="Q50" s="1" t="s">
        <v>80</v>
      </c>
      <c r="R50" s="7">
        <v>1.1145181655068965E-2</v>
      </c>
    </row>
    <row r="51" spans="1:18" x14ac:dyDescent="0.2">
      <c r="A51" s="37" t="s">
        <v>68</v>
      </c>
      <c r="B51" s="42">
        <v>19.100000000000001</v>
      </c>
      <c r="C51" s="41">
        <v>71.995199999999997</v>
      </c>
      <c r="D51" s="7">
        <v>71.837800000000001</v>
      </c>
      <c r="E51" s="42">
        <v>19.200000000000003</v>
      </c>
      <c r="F51" s="41">
        <v>72.211500000000001</v>
      </c>
      <c r="G51" s="7">
        <v>72.090400000000002</v>
      </c>
      <c r="H51" s="41">
        <f t="shared" si="6"/>
        <v>0.15739999999999554</v>
      </c>
      <c r="I51" s="41">
        <f t="shared" si="7"/>
        <v>0.12109999999999843</v>
      </c>
      <c r="J51" s="42">
        <f>(I51*1000/25)-3.8459</f>
        <v>0.99809999999993737</v>
      </c>
      <c r="K51" s="42">
        <f t="shared" si="8"/>
        <v>1.4519999999998841</v>
      </c>
      <c r="L51" s="18">
        <f>50-((H51*1000/25)-3.8459)</f>
        <v>47.549900000000179</v>
      </c>
      <c r="M51" s="20">
        <f t="shared" si="9"/>
        <v>1.9961999999998747</v>
      </c>
      <c r="N51" s="20">
        <f t="shared" si="10"/>
        <v>2.9039999999997681</v>
      </c>
      <c r="O51" s="20">
        <f t="shared" si="11"/>
        <v>95.099800000000357</v>
      </c>
      <c r="P51" s="38"/>
      <c r="Q51" s="1" t="s">
        <v>68</v>
      </c>
      <c r="R51" s="7">
        <v>2.8799525654870273E-3</v>
      </c>
    </row>
    <row r="52" spans="1:18" x14ac:dyDescent="0.2">
      <c r="A52" s="37" t="s">
        <v>81</v>
      </c>
      <c r="B52" s="42">
        <v>14.1</v>
      </c>
      <c r="C52" s="41">
        <v>68.859499999999997</v>
      </c>
      <c r="D52" s="7">
        <v>68.685000000000002</v>
      </c>
      <c r="E52" s="42">
        <v>14.2</v>
      </c>
      <c r="F52" s="41">
        <v>69.377300000000005</v>
      </c>
      <c r="G52" s="7">
        <v>69.251000000000005</v>
      </c>
      <c r="H52" s="41">
        <f t="shared" si="6"/>
        <v>0.17449999999999477</v>
      </c>
      <c r="I52" s="41">
        <f t="shared" si="7"/>
        <v>0.12630000000000052</v>
      </c>
      <c r="J52" s="42">
        <f>(I52*1000/25)-3.8815</f>
        <v>1.170500000000021</v>
      </c>
      <c r="K52" s="42">
        <f t="shared" si="8"/>
        <v>1.9279999999997672</v>
      </c>
      <c r="L52" s="18">
        <f>50-((H52*1000/25)-3.8815)</f>
        <v>46.901500000000212</v>
      </c>
      <c r="M52" s="20">
        <f t="shared" si="9"/>
        <v>2.3410000000000419</v>
      </c>
      <c r="N52" s="20">
        <f t="shared" si="10"/>
        <v>3.8559999999995349</v>
      </c>
      <c r="O52" s="20">
        <f t="shared" si="11"/>
        <v>93.803000000000424</v>
      </c>
      <c r="P52" s="38"/>
      <c r="Q52" s="1" t="s">
        <v>81</v>
      </c>
      <c r="R52" s="7">
        <v>2.1447367335659384E-3</v>
      </c>
    </row>
    <row r="53" spans="1:18" x14ac:dyDescent="0.2">
      <c r="A53" s="37" t="s">
        <v>62</v>
      </c>
      <c r="B53" s="42">
        <v>26.1</v>
      </c>
      <c r="C53" s="41">
        <v>71.824799999999996</v>
      </c>
      <c r="D53" s="7">
        <v>71.191299999999998</v>
      </c>
      <c r="E53" s="42">
        <v>26.200000000000003</v>
      </c>
      <c r="F53" s="41">
        <v>68.508200000000002</v>
      </c>
      <c r="G53" s="7">
        <v>68.245599999999996</v>
      </c>
      <c r="H53" s="41">
        <f t="shared" si="6"/>
        <v>0.63349999999999795</v>
      </c>
      <c r="I53" s="41">
        <f t="shared" si="7"/>
        <v>0.26260000000000616</v>
      </c>
      <c r="J53" s="42">
        <f>(I53*1000/25)-3.8459</f>
        <v>6.6581000000002462</v>
      </c>
      <c r="K53" s="42">
        <f t="shared" si="8"/>
        <v>14.835999999999672</v>
      </c>
      <c r="L53" s="18">
        <f>50-((H53*1000/25)-3.8459)</f>
        <v>28.505900000000082</v>
      </c>
      <c r="M53" s="20">
        <f t="shared" si="9"/>
        <v>13.316200000000492</v>
      </c>
      <c r="N53" s="20">
        <f t="shared" si="10"/>
        <v>29.671999999999343</v>
      </c>
      <c r="O53" s="20">
        <f t="shared" si="11"/>
        <v>57.011800000000164</v>
      </c>
      <c r="P53" s="38"/>
      <c r="Q53" s="1" t="s">
        <v>62</v>
      </c>
      <c r="R53" s="7">
        <v>8.6138512220842924E-3</v>
      </c>
    </row>
    <row r="54" spans="1:18" x14ac:dyDescent="0.2">
      <c r="A54" s="37" t="s">
        <v>66</v>
      </c>
      <c r="B54" s="42">
        <v>16.100000000000001</v>
      </c>
      <c r="C54" s="41">
        <v>69.152299999999997</v>
      </c>
      <c r="D54" s="7">
        <v>68.6721</v>
      </c>
      <c r="E54" s="42">
        <v>16.200000000000003</v>
      </c>
      <c r="F54" s="41">
        <v>69.926100000000005</v>
      </c>
      <c r="G54" s="7">
        <v>69.712500000000006</v>
      </c>
      <c r="H54" s="41">
        <f t="shared" si="6"/>
        <v>0.48019999999999641</v>
      </c>
      <c r="I54" s="41">
        <f t="shared" si="7"/>
        <v>0.21359999999999957</v>
      </c>
      <c r="J54" s="42">
        <f>(I54*1000/25)-3.8459</f>
        <v>4.6980999999999824</v>
      </c>
      <c r="K54" s="42">
        <f t="shared" si="8"/>
        <v>10.663999999999874</v>
      </c>
      <c r="L54" s="18">
        <f>50-((H54*1000/25)-3.8459)</f>
        <v>34.637900000000144</v>
      </c>
      <c r="M54" s="20">
        <f t="shared" si="9"/>
        <v>9.3961999999999648</v>
      </c>
      <c r="N54" s="20">
        <f t="shared" si="10"/>
        <v>21.327999999999747</v>
      </c>
      <c r="O54" s="20">
        <f t="shared" si="11"/>
        <v>69.275800000000288</v>
      </c>
      <c r="P54" s="38"/>
      <c r="Q54" s="1" t="s">
        <v>66</v>
      </c>
      <c r="R54" s="7">
        <v>5.8900220991409047E-3</v>
      </c>
    </row>
    <row r="55" spans="1:18" x14ac:dyDescent="0.2">
      <c r="A55" s="37" t="s">
        <v>71</v>
      </c>
      <c r="B55" s="42">
        <v>20.100000000000001</v>
      </c>
      <c r="C55" s="41">
        <v>71.656300000000002</v>
      </c>
      <c r="D55" s="7">
        <v>71.064899999999994</v>
      </c>
      <c r="E55" s="42">
        <v>20.200000000000003</v>
      </c>
      <c r="F55" s="41">
        <v>73.813599999999994</v>
      </c>
      <c r="G55" s="7">
        <v>73.561800000000005</v>
      </c>
      <c r="H55" s="41">
        <f t="shared" si="6"/>
        <v>0.59140000000000725</v>
      </c>
      <c r="I55" s="41">
        <f t="shared" si="7"/>
        <v>0.2517999999999887</v>
      </c>
      <c r="J55" s="42">
        <f>(I55*1000/25)-3.8459</f>
        <v>6.2260999999995477</v>
      </c>
      <c r="K55" s="42">
        <f t="shared" si="8"/>
        <v>13.584000000000742</v>
      </c>
      <c r="L55" s="18">
        <f>50-((H55*1000/25)-3.8459)</f>
        <v>30.18989999999971</v>
      </c>
      <c r="M55" s="20">
        <f t="shared" si="9"/>
        <v>12.452199999999095</v>
      </c>
      <c r="N55" s="20">
        <f t="shared" si="10"/>
        <v>27.168000000001484</v>
      </c>
      <c r="O55" s="20">
        <f t="shared" si="11"/>
        <v>60.37979999999942</v>
      </c>
      <c r="P55" s="38"/>
      <c r="Q55" s="1" t="s">
        <v>71</v>
      </c>
      <c r="R55" s="7">
        <v>6.1345317069691164E-3</v>
      </c>
    </row>
    <row r="56" spans="1:18" x14ac:dyDescent="0.2">
      <c r="A56" s="1"/>
      <c r="B56" s="1"/>
      <c r="E56" s="1"/>
      <c r="H56" s="1"/>
      <c r="I56" s="1"/>
      <c r="J56" s="1"/>
      <c r="K56" s="1"/>
      <c r="L56" s="1"/>
      <c r="M56" s="1"/>
      <c r="N56" s="1"/>
      <c r="O56" s="1"/>
      <c r="P56" s="38"/>
    </row>
    <row r="57" spans="1:18" x14ac:dyDescent="0.2">
      <c r="A57" s="1"/>
      <c r="B57" s="1"/>
      <c r="E57" s="1"/>
      <c r="H57" s="1"/>
      <c r="I57" s="1"/>
      <c r="J57" s="1"/>
      <c r="K57" s="1"/>
      <c r="L57" s="1"/>
      <c r="M57" s="1"/>
      <c r="N57" s="1"/>
      <c r="O57" s="1"/>
      <c r="P57" s="38"/>
    </row>
    <row r="58" spans="1:18" x14ac:dyDescent="0.2">
      <c r="A58" s="1"/>
      <c r="B58" s="1"/>
      <c r="E58" s="1"/>
      <c r="H58" s="1"/>
      <c r="I58" s="1"/>
      <c r="J58" s="1"/>
      <c r="K58" s="1"/>
      <c r="L58" s="1"/>
      <c r="M58" s="1"/>
      <c r="N58" s="1"/>
      <c r="O58" s="1"/>
      <c r="P58" s="38"/>
    </row>
  </sheetData>
  <sortState ref="A6:O59">
    <sortCondition ref="A6:A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"/>
  <sheetViews>
    <sheetView workbookViewId="0"/>
  </sheetViews>
  <sheetFormatPr defaultRowHeight="11.25" x14ac:dyDescent="0.2"/>
  <cols>
    <col min="1" max="1" width="13.7109375" style="3" customWidth="1"/>
    <col min="2" max="2" width="10.7109375" style="46" customWidth="1"/>
    <col min="3" max="4" width="10.7109375" style="1" customWidth="1"/>
    <col min="5" max="5" width="10.7109375" style="45" customWidth="1"/>
    <col min="6" max="7" width="10.7109375" style="1" customWidth="1"/>
    <col min="8" max="15" width="10.7109375" style="3" customWidth="1"/>
    <col min="16" max="23" width="10.7109375" style="1" customWidth="1"/>
    <col min="24" max="16384" width="9.140625" style="1"/>
  </cols>
  <sheetData>
    <row r="1" spans="1:21" x14ac:dyDescent="0.2">
      <c r="A1" s="36" t="s">
        <v>35</v>
      </c>
      <c r="B1" s="45"/>
    </row>
    <row r="2" spans="1:21" x14ac:dyDescent="0.2">
      <c r="A2" s="36" t="s">
        <v>36</v>
      </c>
    </row>
    <row r="3" spans="1:21" x14ac:dyDescent="0.2">
      <c r="A3" s="36"/>
    </row>
    <row r="4" spans="1:21" x14ac:dyDescent="0.2">
      <c r="A4" s="37" t="s">
        <v>6</v>
      </c>
      <c r="B4" s="42" t="s">
        <v>8</v>
      </c>
      <c r="C4" s="37" t="s">
        <v>10</v>
      </c>
      <c r="D4" s="37" t="s">
        <v>9</v>
      </c>
      <c r="E4" s="42" t="s">
        <v>8</v>
      </c>
      <c r="F4" s="37" t="s">
        <v>11</v>
      </c>
      <c r="G4" s="37" t="s">
        <v>9</v>
      </c>
      <c r="H4" s="37" t="s">
        <v>30</v>
      </c>
      <c r="I4" s="37" t="s">
        <v>31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24</v>
      </c>
      <c r="O4" s="18" t="s">
        <v>25</v>
      </c>
      <c r="P4" s="38"/>
    </row>
    <row r="5" spans="1:21" s="17" customFormat="1" x14ac:dyDescent="0.2">
      <c r="A5" s="39" t="s">
        <v>14</v>
      </c>
      <c r="B5" s="47" t="s">
        <v>15</v>
      </c>
      <c r="C5" s="39" t="s">
        <v>17</v>
      </c>
      <c r="D5" s="39" t="s">
        <v>15</v>
      </c>
      <c r="E5" s="47" t="s">
        <v>16</v>
      </c>
      <c r="F5" s="39" t="s">
        <v>17</v>
      </c>
      <c r="G5" s="39" t="s">
        <v>16</v>
      </c>
      <c r="H5" s="39" t="s">
        <v>26</v>
      </c>
      <c r="I5" s="39" t="s">
        <v>26</v>
      </c>
      <c r="J5" s="19" t="s">
        <v>26</v>
      </c>
      <c r="K5" s="19" t="s">
        <v>26</v>
      </c>
      <c r="L5" s="19" t="s">
        <v>26</v>
      </c>
      <c r="M5" s="19" t="s">
        <v>27</v>
      </c>
      <c r="N5" s="19" t="s">
        <v>28</v>
      </c>
      <c r="O5" s="19" t="s">
        <v>29</v>
      </c>
      <c r="P5" s="40"/>
      <c r="Q5" s="2" t="s">
        <v>8</v>
      </c>
      <c r="R5" s="2" t="s">
        <v>0</v>
      </c>
      <c r="S5" s="2" t="s">
        <v>8</v>
      </c>
      <c r="T5" s="2" t="s">
        <v>0</v>
      </c>
      <c r="U5" s="1"/>
    </row>
    <row r="6" spans="1:21" x14ac:dyDescent="0.2">
      <c r="A6" s="37" t="s">
        <v>39</v>
      </c>
      <c r="B6" s="42">
        <v>4.0999999999999996</v>
      </c>
      <c r="C6" s="41">
        <v>71.660700000000006</v>
      </c>
      <c r="D6" s="7">
        <v>71.238799999999998</v>
      </c>
      <c r="E6" s="42">
        <v>4.1999999999999993</v>
      </c>
      <c r="F6" s="41">
        <v>67.3536</v>
      </c>
      <c r="G6" s="7">
        <v>67.123099999999994</v>
      </c>
      <c r="H6" s="41">
        <f t="shared" ref="H6:H23" si="0">C6-D6</f>
        <v>0.42190000000000794</v>
      </c>
      <c r="I6" s="41">
        <f t="shared" ref="I6:I23" si="1">F6-G6</f>
        <v>0.23050000000000637</v>
      </c>
      <c r="J6" s="42">
        <f>(I6*1000/25)-$K$16</f>
        <v>5.38005000000026</v>
      </c>
      <c r="K6" s="42">
        <f t="shared" ref="K6" si="2">50-L6-J6</f>
        <v>7.6560000000000628</v>
      </c>
      <c r="L6" s="18">
        <f>50-((H6*1000/25)-$K$16)</f>
        <v>36.963949999999677</v>
      </c>
      <c r="M6" s="20">
        <f t="shared" ref="M6" si="3">J6/(SUM(J6:L6))*100</f>
        <v>10.76010000000052</v>
      </c>
      <c r="N6" s="20">
        <f t="shared" ref="N6" si="4">K6/(SUM(J6:L6))*100</f>
        <v>15.312000000000126</v>
      </c>
      <c r="O6" s="20">
        <f t="shared" ref="O6" si="5">L6/(SUM(J6:L6))*100</f>
        <v>73.927899999999354</v>
      </c>
      <c r="P6" s="38"/>
      <c r="Q6" s="3">
        <v>4.0999999999999996</v>
      </c>
      <c r="R6" s="7">
        <v>71.238799999999998</v>
      </c>
      <c r="S6" s="3">
        <v>4.2</v>
      </c>
      <c r="T6" s="7">
        <v>67.123099999999994</v>
      </c>
    </row>
    <row r="7" spans="1:21" x14ac:dyDescent="0.2">
      <c r="A7" s="37" t="s">
        <v>49</v>
      </c>
      <c r="B7" s="42">
        <v>6.1</v>
      </c>
      <c r="C7" s="41">
        <v>71.9024</v>
      </c>
      <c r="D7" s="7">
        <v>71.740700000000004</v>
      </c>
      <c r="E7" s="42">
        <v>6.1999999999999993</v>
      </c>
      <c r="F7" s="41">
        <v>70.529899999999998</v>
      </c>
      <c r="G7" s="7">
        <v>70.403300000000002</v>
      </c>
      <c r="H7" s="41">
        <f t="shared" si="0"/>
        <v>0.16169999999999618</v>
      </c>
      <c r="I7" s="41">
        <f t="shared" si="1"/>
        <v>0.12659999999999627</v>
      </c>
      <c r="J7" s="42">
        <f t="shared" ref="J7:J15" si="6">(I7*1000/25)-$K$16</f>
        <v>1.2240499999998562</v>
      </c>
      <c r="K7" s="42">
        <f t="shared" ref="K7:K15" si="7">50-L7-J7</f>
        <v>1.4039999999999964</v>
      </c>
      <c r="L7" s="18">
        <f t="shared" ref="L7:L15" si="8">50-((H7*1000/25)-$K$16)</f>
        <v>47.371950000000147</v>
      </c>
      <c r="M7" s="20">
        <f t="shared" ref="M7:M15" si="9">J7/(SUM(J7:L7))*100</f>
        <v>2.4480999999997124</v>
      </c>
      <c r="N7" s="20">
        <f t="shared" ref="N7:N15" si="10">K7/(SUM(J7:L7))*100</f>
        <v>2.8079999999999927</v>
      </c>
      <c r="O7" s="20">
        <f t="shared" ref="O7:O15" si="11">L7/(SUM(J7:L7))*100</f>
        <v>94.743900000000295</v>
      </c>
      <c r="P7" s="38"/>
      <c r="Q7" s="3">
        <v>6.1</v>
      </c>
      <c r="R7" s="7">
        <v>71.740700000000004</v>
      </c>
      <c r="S7" s="3">
        <v>6.2</v>
      </c>
      <c r="T7" s="7">
        <v>70.403300000000002</v>
      </c>
    </row>
    <row r="8" spans="1:21" x14ac:dyDescent="0.2">
      <c r="A8" s="37" t="s">
        <v>40</v>
      </c>
      <c r="B8" s="42">
        <v>7.1</v>
      </c>
      <c r="C8" s="41">
        <v>73.228099999999998</v>
      </c>
      <c r="D8" s="7">
        <v>72.967699999999994</v>
      </c>
      <c r="E8" s="42">
        <v>7.1999999999999993</v>
      </c>
      <c r="F8" s="41">
        <v>73.160600000000002</v>
      </c>
      <c r="G8" s="7">
        <v>73.035799999999995</v>
      </c>
      <c r="H8" s="41">
        <f t="shared" si="0"/>
        <v>0.26040000000000418</v>
      </c>
      <c r="I8" s="41">
        <f t="shared" si="1"/>
        <v>0.12480000000000757</v>
      </c>
      <c r="J8" s="42">
        <f t="shared" si="6"/>
        <v>1.1520500000003082</v>
      </c>
      <c r="K8" s="42">
        <f t="shared" si="7"/>
        <v>5.4239999999998645</v>
      </c>
      <c r="L8" s="18">
        <f t="shared" si="8"/>
        <v>43.423949999999827</v>
      </c>
      <c r="M8" s="20">
        <f t="shared" si="9"/>
        <v>2.3041000000006164</v>
      </c>
      <c r="N8" s="20">
        <f t="shared" si="10"/>
        <v>10.847999999999729</v>
      </c>
      <c r="O8" s="20">
        <f t="shared" si="11"/>
        <v>86.847899999999655</v>
      </c>
      <c r="P8" s="38"/>
      <c r="Q8" s="3">
        <v>7.1</v>
      </c>
      <c r="R8" s="7">
        <v>72.967699999999994</v>
      </c>
      <c r="S8" s="3">
        <v>7.2</v>
      </c>
      <c r="T8" s="7">
        <v>73.035799999999995</v>
      </c>
    </row>
    <row r="9" spans="1:21" x14ac:dyDescent="0.2">
      <c r="A9" s="37" t="s">
        <v>38</v>
      </c>
      <c r="B9" s="42">
        <v>8.1</v>
      </c>
      <c r="C9" s="41">
        <v>73.843800000000002</v>
      </c>
      <c r="D9" s="7">
        <v>73.612200000000001</v>
      </c>
      <c r="E9" s="42">
        <v>8.1999999999999993</v>
      </c>
      <c r="F9" s="41">
        <v>68.614599999999996</v>
      </c>
      <c r="G9" s="7">
        <v>68.481899999999996</v>
      </c>
      <c r="H9" s="41">
        <f t="shared" si="0"/>
        <v>0.23160000000000025</v>
      </c>
      <c r="I9" s="41">
        <f t="shared" si="1"/>
        <v>0.13269999999999982</v>
      </c>
      <c r="J9" s="42">
        <f t="shared" si="6"/>
        <v>1.4680499999999981</v>
      </c>
      <c r="K9" s="42">
        <f t="shared" si="7"/>
        <v>3.9560000000000173</v>
      </c>
      <c r="L9" s="18">
        <f t="shared" si="8"/>
        <v>44.575949999999985</v>
      </c>
      <c r="M9" s="20">
        <f t="shared" si="9"/>
        <v>2.9360999999999962</v>
      </c>
      <c r="N9" s="20">
        <f t="shared" si="10"/>
        <v>7.9120000000000346</v>
      </c>
      <c r="O9" s="20">
        <f t="shared" si="11"/>
        <v>89.151899999999969</v>
      </c>
      <c r="P9" s="38"/>
      <c r="Q9" s="3">
        <v>8.1</v>
      </c>
      <c r="R9" s="7">
        <v>73.612200000000001</v>
      </c>
      <c r="S9" s="3">
        <v>8.1999999999999993</v>
      </c>
      <c r="T9" s="7">
        <v>68.481899999999996</v>
      </c>
    </row>
    <row r="10" spans="1:21" x14ac:dyDescent="0.2">
      <c r="A10" s="37" t="s">
        <v>45</v>
      </c>
      <c r="B10" s="42">
        <v>9.1</v>
      </c>
      <c r="C10" s="41">
        <v>72.189800000000005</v>
      </c>
      <c r="D10" s="7">
        <v>71.958500000000001</v>
      </c>
      <c r="E10" s="42">
        <v>9.1999999999999993</v>
      </c>
      <c r="F10" s="41">
        <v>73.147099999999995</v>
      </c>
      <c r="G10" s="7">
        <v>72.994399999999999</v>
      </c>
      <c r="H10" s="41">
        <f t="shared" si="0"/>
        <v>0.2313000000000045</v>
      </c>
      <c r="I10" s="41">
        <f t="shared" si="1"/>
        <v>0.15269999999999584</v>
      </c>
      <c r="J10" s="42">
        <f t="shared" si="6"/>
        <v>2.2680499999998389</v>
      </c>
      <c r="K10" s="42">
        <f t="shared" si="7"/>
        <v>3.1440000000003465</v>
      </c>
      <c r="L10" s="18">
        <f t="shared" si="8"/>
        <v>44.587949999999815</v>
      </c>
      <c r="M10" s="20">
        <f t="shared" si="9"/>
        <v>4.5360999999996778</v>
      </c>
      <c r="N10" s="20">
        <f t="shared" si="10"/>
        <v>6.288000000000693</v>
      </c>
      <c r="O10" s="20">
        <f t="shared" si="11"/>
        <v>89.175899999999629</v>
      </c>
      <c r="P10" s="38"/>
      <c r="Q10" s="3">
        <v>9.1</v>
      </c>
      <c r="R10" s="7">
        <v>71.958500000000001</v>
      </c>
      <c r="S10" s="3">
        <v>9.1999999999999993</v>
      </c>
      <c r="T10" s="7">
        <v>72.994399999999999</v>
      </c>
    </row>
    <row r="11" spans="1:21" x14ac:dyDescent="0.2">
      <c r="A11" s="37" t="s">
        <v>43</v>
      </c>
      <c r="B11" s="42">
        <v>10.1</v>
      </c>
      <c r="C11" s="41">
        <v>73.214600000000004</v>
      </c>
      <c r="D11" s="7">
        <v>72.843400000000003</v>
      </c>
      <c r="E11" s="42">
        <v>10.199999999999999</v>
      </c>
      <c r="F11" s="41">
        <v>72.624099999999999</v>
      </c>
      <c r="G11" s="7">
        <v>72.436400000000006</v>
      </c>
      <c r="H11" s="41">
        <f t="shared" si="0"/>
        <v>0.37120000000000175</v>
      </c>
      <c r="I11" s="41">
        <f t="shared" si="1"/>
        <v>0.18769999999999243</v>
      </c>
      <c r="J11" s="42">
        <f t="shared" si="6"/>
        <v>3.6680499999997025</v>
      </c>
      <c r="K11" s="42">
        <f t="shared" si="7"/>
        <v>7.3400000000003729</v>
      </c>
      <c r="L11" s="18">
        <f t="shared" si="8"/>
        <v>38.991949999999925</v>
      </c>
      <c r="M11" s="20">
        <f t="shared" si="9"/>
        <v>7.3360999999994059</v>
      </c>
      <c r="N11" s="20">
        <f t="shared" si="10"/>
        <v>14.680000000000746</v>
      </c>
      <c r="O11" s="20">
        <f t="shared" si="11"/>
        <v>77.983899999999849</v>
      </c>
      <c r="P11" s="38"/>
      <c r="Q11" s="3">
        <v>10.1</v>
      </c>
      <c r="R11" s="7">
        <v>72.843400000000003</v>
      </c>
      <c r="S11" s="3">
        <v>10.199999999999999</v>
      </c>
      <c r="T11" s="7">
        <v>72.436400000000006</v>
      </c>
    </row>
    <row r="12" spans="1:21" x14ac:dyDescent="0.2">
      <c r="A12" s="37" t="s">
        <v>47</v>
      </c>
      <c r="B12" s="42">
        <v>12.1</v>
      </c>
      <c r="C12" s="41">
        <v>72.9923</v>
      </c>
      <c r="D12" s="7">
        <v>72.456199999999995</v>
      </c>
      <c r="E12" s="42">
        <v>12.2</v>
      </c>
      <c r="F12" s="41">
        <v>73.659700000000001</v>
      </c>
      <c r="G12" s="7">
        <v>73.349699999999999</v>
      </c>
      <c r="H12" s="41">
        <f t="shared" si="0"/>
        <v>0.53610000000000468</v>
      </c>
      <c r="I12" s="41">
        <f t="shared" si="1"/>
        <v>0.31000000000000227</v>
      </c>
      <c r="J12" s="42">
        <f t="shared" si="6"/>
        <v>8.5600500000000963</v>
      </c>
      <c r="K12" s="42">
        <f t="shared" si="7"/>
        <v>9.0440000000000964</v>
      </c>
      <c r="L12" s="18">
        <f t="shared" si="8"/>
        <v>32.395949999999807</v>
      </c>
      <c r="M12" s="20">
        <f t="shared" si="9"/>
        <v>17.120100000000193</v>
      </c>
      <c r="N12" s="20">
        <f t="shared" si="10"/>
        <v>18.088000000000193</v>
      </c>
      <c r="O12" s="20">
        <f t="shared" si="11"/>
        <v>64.791899999999615</v>
      </c>
      <c r="P12" s="38"/>
      <c r="Q12" s="3">
        <v>12.1</v>
      </c>
      <c r="R12" s="7">
        <v>72.456199999999995</v>
      </c>
      <c r="S12" s="3">
        <v>12.2</v>
      </c>
      <c r="T12" s="7">
        <v>73.349699999999999</v>
      </c>
    </row>
    <row r="13" spans="1:21" x14ac:dyDescent="0.2">
      <c r="A13" s="37" t="s">
        <v>50</v>
      </c>
      <c r="B13" s="42">
        <v>13.1</v>
      </c>
      <c r="C13" s="41">
        <v>69.320300000000003</v>
      </c>
      <c r="D13" s="7">
        <v>68.698800000000006</v>
      </c>
      <c r="E13" s="42">
        <v>13.2</v>
      </c>
      <c r="F13" s="41">
        <v>69.264300000000006</v>
      </c>
      <c r="G13" s="7">
        <v>69.042199999999994</v>
      </c>
      <c r="H13" s="41">
        <f t="shared" si="0"/>
        <v>0.6214999999999975</v>
      </c>
      <c r="I13" s="41">
        <f t="shared" si="1"/>
        <v>0.22210000000001173</v>
      </c>
      <c r="J13" s="42">
        <f t="shared" si="6"/>
        <v>5.0440500000004747</v>
      </c>
      <c r="K13" s="42">
        <f t="shared" si="7"/>
        <v>15.975999999999431</v>
      </c>
      <c r="L13" s="18">
        <f t="shared" si="8"/>
        <v>28.979950000000095</v>
      </c>
      <c r="M13" s="20">
        <f t="shared" si="9"/>
        <v>10.088100000000949</v>
      </c>
      <c r="N13" s="20">
        <f t="shared" si="10"/>
        <v>31.951999999998858</v>
      </c>
      <c r="O13" s="20">
        <f t="shared" si="11"/>
        <v>57.959900000000189</v>
      </c>
      <c r="P13" s="38"/>
      <c r="Q13" s="3">
        <v>13.1</v>
      </c>
      <c r="R13" s="7">
        <v>68.698800000000006</v>
      </c>
      <c r="S13" s="3">
        <v>13.2</v>
      </c>
      <c r="T13" s="7">
        <v>69.042199999999994</v>
      </c>
    </row>
    <row r="14" spans="1:21" x14ac:dyDescent="0.2">
      <c r="A14" s="37" t="s">
        <v>37</v>
      </c>
      <c r="B14" s="42">
        <v>14.1</v>
      </c>
      <c r="C14" s="41">
        <v>69.3108</v>
      </c>
      <c r="D14" s="7">
        <v>68.685000000000002</v>
      </c>
      <c r="E14" s="42">
        <v>14.2</v>
      </c>
      <c r="F14" s="41">
        <v>69.499700000000004</v>
      </c>
      <c r="G14" s="7">
        <v>69.251000000000005</v>
      </c>
      <c r="H14" s="41">
        <f t="shared" si="0"/>
        <v>0.62579999999999814</v>
      </c>
      <c r="I14" s="41">
        <f t="shared" si="1"/>
        <v>0.24869999999999948</v>
      </c>
      <c r="J14" s="42">
        <f t="shared" si="6"/>
        <v>6.1080499999999844</v>
      </c>
      <c r="K14" s="42">
        <f t="shared" si="7"/>
        <v>15.083999999999946</v>
      </c>
      <c r="L14" s="18">
        <f t="shared" si="8"/>
        <v>28.807950000000069</v>
      </c>
      <c r="M14" s="20">
        <f t="shared" si="9"/>
        <v>12.216099999999969</v>
      </c>
      <c r="N14" s="20">
        <f t="shared" si="10"/>
        <v>30.167999999999896</v>
      </c>
      <c r="O14" s="20">
        <f t="shared" si="11"/>
        <v>57.615900000000138</v>
      </c>
      <c r="P14" s="38"/>
      <c r="Q14" s="3">
        <v>14.1</v>
      </c>
      <c r="R14" s="7">
        <v>68.685000000000002</v>
      </c>
      <c r="S14" s="3">
        <v>14.2</v>
      </c>
      <c r="T14" s="7">
        <v>69.251000000000005</v>
      </c>
    </row>
    <row r="15" spans="1:21" x14ac:dyDescent="0.2">
      <c r="A15" s="37" t="s">
        <v>46</v>
      </c>
      <c r="B15" s="42">
        <v>15.1</v>
      </c>
      <c r="C15" s="41">
        <v>69.163600000000002</v>
      </c>
      <c r="D15" s="7">
        <v>68.769599999999997</v>
      </c>
      <c r="E15" s="42">
        <v>15.2</v>
      </c>
      <c r="F15" s="41">
        <v>67.425299999999993</v>
      </c>
      <c r="G15" s="7">
        <v>67.239099999999993</v>
      </c>
      <c r="H15" s="41">
        <f t="shared" si="0"/>
        <v>0.39400000000000546</v>
      </c>
      <c r="I15" s="41">
        <f t="shared" si="1"/>
        <v>0.18619999999999948</v>
      </c>
      <c r="J15" s="42">
        <f t="shared" si="6"/>
        <v>3.6080499999999844</v>
      </c>
      <c r="K15" s="42">
        <f t="shared" si="7"/>
        <v>8.3120000000002392</v>
      </c>
      <c r="L15" s="18">
        <f t="shared" si="8"/>
        <v>38.079949999999776</v>
      </c>
      <c r="M15" s="20">
        <f t="shared" si="9"/>
        <v>7.216099999999968</v>
      </c>
      <c r="N15" s="20">
        <f t="shared" si="10"/>
        <v>16.624000000000478</v>
      </c>
      <c r="O15" s="20">
        <f t="shared" si="11"/>
        <v>76.159899999999553</v>
      </c>
      <c r="P15" s="38"/>
      <c r="Q15" s="3">
        <v>15.1</v>
      </c>
      <c r="R15" s="7">
        <v>68.769599999999997</v>
      </c>
      <c r="S15" s="3">
        <v>15.2</v>
      </c>
      <c r="T15" s="7">
        <v>67.239099999999993</v>
      </c>
    </row>
    <row r="16" spans="1:21" x14ac:dyDescent="0.2">
      <c r="A16" s="37" t="s">
        <v>32</v>
      </c>
      <c r="B16" s="42">
        <v>16.100000000000001</v>
      </c>
      <c r="C16" s="41">
        <v>72.505399999999995</v>
      </c>
      <c r="D16" s="7">
        <v>68.6721</v>
      </c>
      <c r="E16" s="42">
        <v>16.200000000000003</v>
      </c>
      <c r="F16" s="41">
        <v>73.559100000000001</v>
      </c>
      <c r="G16" s="7">
        <v>69.712500000000006</v>
      </c>
      <c r="H16" s="41">
        <f t="shared" si="0"/>
        <v>3.8332999999999942</v>
      </c>
      <c r="I16" s="41">
        <f t="shared" si="1"/>
        <v>3.8465999999999951</v>
      </c>
      <c r="J16" s="41" t="s">
        <v>34</v>
      </c>
      <c r="K16" s="41">
        <f>AVERAGE(H16:I16)</f>
        <v>3.8399499999999946</v>
      </c>
      <c r="L16" s="20"/>
      <c r="M16" s="20"/>
      <c r="N16" s="20"/>
      <c r="O16" s="37"/>
      <c r="P16" s="38"/>
      <c r="Q16" s="3">
        <v>16.100000000000001</v>
      </c>
      <c r="R16" s="7">
        <v>68.6721</v>
      </c>
      <c r="S16" s="3">
        <v>16.2</v>
      </c>
      <c r="T16" s="7">
        <v>69.712500000000006</v>
      </c>
    </row>
    <row r="17" spans="1:20" x14ac:dyDescent="0.2">
      <c r="A17" s="37" t="s">
        <v>51</v>
      </c>
      <c r="B17" s="42">
        <v>19.100000000000001</v>
      </c>
      <c r="C17" s="41">
        <v>72.203999999999994</v>
      </c>
      <c r="D17" s="7">
        <v>71.837800000000001</v>
      </c>
      <c r="E17" s="42">
        <v>19.200000000000003</v>
      </c>
      <c r="F17" s="41">
        <v>72.314700000000002</v>
      </c>
      <c r="G17" s="7">
        <v>72.090400000000002</v>
      </c>
      <c r="H17" s="41">
        <f t="shared" si="0"/>
        <v>0.36619999999999209</v>
      </c>
      <c r="I17" s="41">
        <f t="shared" si="1"/>
        <v>0.2242999999999995</v>
      </c>
      <c r="J17" s="42">
        <f t="shared" ref="J17:J23" si="12">(I17*1000/25)-$K$16</f>
        <v>5.1320499999999853</v>
      </c>
      <c r="K17" s="42">
        <f t="shared" ref="K17:K23" si="13">50-L17-J17</f>
        <v>5.6759999999997035</v>
      </c>
      <c r="L17" s="18">
        <f t="shared" ref="L17:L23" si="14">50-((H17*1000/25)-$K$16)</f>
        <v>39.191950000000311</v>
      </c>
      <c r="M17" s="20">
        <f t="shared" ref="M17:M23" si="15">J17/(SUM(J17:L17))*100</f>
        <v>10.264099999999971</v>
      </c>
      <c r="N17" s="20">
        <f t="shared" ref="N17:N23" si="16">K17/(SUM(J17:L17))*100</f>
        <v>11.351999999999407</v>
      </c>
      <c r="O17" s="20">
        <f t="shared" ref="O17:O23" si="17">L17/(SUM(J17:L17))*100</f>
        <v>78.383900000000622</v>
      </c>
      <c r="P17" s="38"/>
      <c r="Q17" s="3">
        <v>19.100000000000001</v>
      </c>
      <c r="R17" s="7">
        <v>71.837800000000001</v>
      </c>
      <c r="S17" s="3">
        <v>19.2</v>
      </c>
      <c r="T17" s="7">
        <v>72.090400000000002</v>
      </c>
    </row>
    <row r="18" spans="1:20" x14ac:dyDescent="0.2">
      <c r="A18" s="37" t="s">
        <v>52</v>
      </c>
      <c r="B18" s="42">
        <v>20.100000000000001</v>
      </c>
      <c r="C18" s="41">
        <v>71.545100000000005</v>
      </c>
      <c r="D18" s="7">
        <v>71.064899999999994</v>
      </c>
      <c r="E18" s="42">
        <v>20.200000000000003</v>
      </c>
      <c r="F18" s="41">
        <v>73.778000000000006</v>
      </c>
      <c r="G18" s="7">
        <v>73.561800000000005</v>
      </c>
      <c r="H18" s="41">
        <f t="shared" si="0"/>
        <v>0.48020000000001062</v>
      </c>
      <c r="I18" s="41">
        <f t="shared" si="1"/>
        <v>0.21620000000000061</v>
      </c>
      <c r="J18" s="42">
        <f t="shared" si="12"/>
        <v>4.8080500000000299</v>
      </c>
      <c r="K18" s="42">
        <f t="shared" si="13"/>
        <v>10.5600000000004</v>
      </c>
      <c r="L18" s="18">
        <f t="shared" si="14"/>
        <v>34.63194999999957</v>
      </c>
      <c r="M18" s="20">
        <f t="shared" si="15"/>
        <v>9.6161000000000598</v>
      </c>
      <c r="N18" s="20">
        <f t="shared" si="16"/>
        <v>21.1200000000008</v>
      </c>
      <c r="O18" s="20">
        <f t="shared" si="17"/>
        <v>69.26389999999914</v>
      </c>
      <c r="P18" s="38"/>
      <c r="Q18" s="3">
        <v>20.100000000000001</v>
      </c>
      <c r="R18" s="7">
        <v>71.064899999999994</v>
      </c>
      <c r="S18" s="3">
        <v>20.2</v>
      </c>
      <c r="T18" s="7">
        <v>73.561800000000005</v>
      </c>
    </row>
    <row r="19" spans="1:20" x14ac:dyDescent="0.2">
      <c r="A19" s="37" t="s">
        <v>53</v>
      </c>
      <c r="B19" s="42">
        <v>21.1</v>
      </c>
      <c r="C19" s="41">
        <v>73.633799999999994</v>
      </c>
      <c r="D19" s="7">
        <v>73.269199999999998</v>
      </c>
      <c r="E19" s="42">
        <v>21.200000000000003</v>
      </c>
      <c r="F19" s="41">
        <v>72.038600000000002</v>
      </c>
      <c r="G19" s="7">
        <v>71.853499999999997</v>
      </c>
      <c r="H19" s="41">
        <f t="shared" si="0"/>
        <v>0.36459999999999582</v>
      </c>
      <c r="I19" s="41">
        <f t="shared" si="1"/>
        <v>0.18510000000000559</v>
      </c>
      <c r="J19" s="42">
        <f t="shared" si="12"/>
        <v>3.5640500000002291</v>
      </c>
      <c r="K19" s="42">
        <f t="shared" si="13"/>
        <v>7.1799999999996089</v>
      </c>
      <c r="L19" s="18">
        <f t="shared" si="14"/>
        <v>39.255950000000162</v>
      </c>
      <c r="M19" s="20">
        <f t="shared" si="15"/>
        <v>7.1281000000004573</v>
      </c>
      <c r="N19" s="20">
        <f t="shared" si="16"/>
        <v>14.359999999999218</v>
      </c>
      <c r="O19" s="20">
        <f t="shared" si="17"/>
        <v>78.511900000000324</v>
      </c>
      <c r="P19" s="38"/>
      <c r="Q19" s="3">
        <v>21.1</v>
      </c>
      <c r="R19" s="7">
        <v>73.269199999999998</v>
      </c>
      <c r="S19" s="3">
        <v>21.2</v>
      </c>
      <c r="T19" s="7">
        <v>71.853499999999997</v>
      </c>
    </row>
    <row r="20" spans="1:20" x14ac:dyDescent="0.2">
      <c r="A20" s="37" t="s">
        <v>42</v>
      </c>
      <c r="B20" s="42">
        <v>22.1</v>
      </c>
      <c r="C20" s="41">
        <v>68.762699999999995</v>
      </c>
      <c r="D20" s="7">
        <v>68.403999999999996</v>
      </c>
      <c r="E20" s="42">
        <v>22.200000000000003</v>
      </c>
      <c r="F20" s="41">
        <v>71.348399999999998</v>
      </c>
      <c r="G20" s="7">
        <v>71.188599999999994</v>
      </c>
      <c r="H20" s="41">
        <f t="shared" si="0"/>
        <v>0.35869999999999891</v>
      </c>
      <c r="I20" s="41">
        <f t="shared" si="1"/>
        <v>0.15980000000000416</v>
      </c>
      <c r="J20" s="42">
        <f t="shared" si="12"/>
        <v>2.5520500000001718</v>
      </c>
      <c r="K20" s="42">
        <f t="shared" si="13"/>
        <v>7.9559999999997899</v>
      </c>
      <c r="L20" s="18">
        <f t="shared" si="14"/>
        <v>39.491950000000038</v>
      </c>
      <c r="M20" s="20">
        <f t="shared" si="15"/>
        <v>5.1041000000003436</v>
      </c>
      <c r="N20" s="20">
        <f t="shared" si="16"/>
        <v>15.91199999999958</v>
      </c>
      <c r="O20" s="20">
        <f t="shared" si="17"/>
        <v>78.983900000000077</v>
      </c>
      <c r="P20" s="38"/>
      <c r="Q20" s="3">
        <v>22.1</v>
      </c>
      <c r="R20" s="7">
        <v>68.403999999999996</v>
      </c>
      <c r="S20" s="3">
        <v>22.2</v>
      </c>
      <c r="T20" s="7">
        <v>71.188599999999994</v>
      </c>
    </row>
    <row r="21" spans="1:20" x14ac:dyDescent="0.2">
      <c r="A21" s="37" t="s">
        <v>48</v>
      </c>
      <c r="B21" s="42">
        <v>23.1</v>
      </c>
      <c r="C21" s="41">
        <v>72.085099999999997</v>
      </c>
      <c r="D21" s="7">
        <v>71.703599999999994</v>
      </c>
      <c r="E21" s="42">
        <v>23.200000000000003</v>
      </c>
      <c r="F21" s="41">
        <v>71.180400000000006</v>
      </c>
      <c r="G21" s="7">
        <v>71.002499999999998</v>
      </c>
      <c r="H21" s="41">
        <f t="shared" si="0"/>
        <v>0.38150000000000261</v>
      </c>
      <c r="I21" s="41">
        <f t="shared" si="1"/>
        <v>0.17790000000000816</v>
      </c>
      <c r="J21" s="42">
        <f t="shared" si="12"/>
        <v>3.2760500000003319</v>
      </c>
      <c r="K21" s="42">
        <f t="shared" si="13"/>
        <v>8.1439999999997781</v>
      </c>
      <c r="L21" s="18">
        <f t="shared" si="14"/>
        <v>38.57994999999989</v>
      </c>
      <c r="M21" s="20">
        <f t="shared" si="15"/>
        <v>6.5521000000006646</v>
      </c>
      <c r="N21" s="20">
        <f t="shared" si="16"/>
        <v>16.287999999999556</v>
      </c>
      <c r="O21" s="20">
        <f t="shared" si="17"/>
        <v>77.15989999999978</v>
      </c>
      <c r="P21" s="38"/>
      <c r="Q21" s="3">
        <v>23.1</v>
      </c>
      <c r="R21" s="7">
        <v>71.703599999999994</v>
      </c>
      <c r="S21" s="3">
        <v>23.2</v>
      </c>
      <c r="T21" s="7">
        <v>71.002499999999998</v>
      </c>
    </row>
    <row r="22" spans="1:20" x14ac:dyDescent="0.2">
      <c r="A22" s="37" t="s">
        <v>44</v>
      </c>
      <c r="B22" s="42">
        <v>24.1</v>
      </c>
      <c r="C22" s="41">
        <v>72.015100000000004</v>
      </c>
      <c r="D22" s="7">
        <v>71.351799999999997</v>
      </c>
      <c r="E22" s="42">
        <v>24.200000000000003</v>
      </c>
      <c r="F22" s="41">
        <v>71.260199999999998</v>
      </c>
      <c r="G22" s="7">
        <v>71.001300000000001</v>
      </c>
      <c r="H22" s="41">
        <f t="shared" si="0"/>
        <v>0.66330000000000666</v>
      </c>
      <c r="I22" s="41">
        <f t="shared" si="1"/>
        <v>0.25889999999999702</v>
      </c>
      <c r="J22" s="42">
        <f t="shared" si="12"/>
        <v>6.5160499999998862</v>
      </c>
      <c r="K22" s="42">
        <f t="shared" si="13"/>
        <v>16.176000000000386</v>
      </c>
      <c r="L22" s="18">
        <f t="shared" si="14"/>
        <v>27.307949999999728</v>
      </c>
      <c r="M22" s="20">
        <f t="shared" si="15"/>
        <v>13.032099999999772</v>
      </c>
      <c r="N22" s="20">
        <f t="shared" si="16"/>
        <v>32.352000000000771</v>
      </c>
      <c r="O22" s="20">
        <f t="shared" si="17"/>
        <v>54.615899999999449</v>
      </c>
      <c r="P22" s="38"/>
      <c r="Q22" s="3">
        <v>24.1</v>
      </c>
      <c r="R22" s="7">
        <v>71.351799999999997</v>
      </c>
      <c r="S22" s="3">
        <v>24.2</v>
      </c>
      <c r="T22" s="7">
        <v>71.001300000000001</v>
      </c>
    </row>
    <row r="23" spans="1:20" x14ac:dyDescent="0.2">
      <c r="A23" s="37" t="s">
        <v>41</v>
      </c>
      <c r="B23" s="42">
        <v>26.1</v>
      </c>
      <c r="C23" s="41">
        <v>71.6066</v>
      </c>
      <c r="D23" s="7">
        <v>71.191299999999998</v>
      </c>
      <c r="E23" s="42">
        <v>26.200000000000003</v>
      </c>
      <c r="F23" s="41">
        <v>68.484300000000005</v>
      </c>
      <c r="G23" s="7">
        <v>68.245599999999996</v>
      </c>
      <c r="H23" s="41">
        <f t="shared" si="0"/>
        <v>0.415300000000002</v>
      </c>
      <c r="I23" s="41">
        <f t="shared" si="1"/>
        <v>0.23870000000000857</v>
      </c>
      <c r="J23" s="42">
        <f t="shared" si="12"/>
        <v>5.7080500000003482</v>
      </c>
      <c r="K23" s="42">
        <f t="shared" si="13"/>
        <v>7.0639999999997372</v>
      </c>
      <c r="L23" s="18">
        <f t="shared" si="14"/>
        <v>37.227949999999915</v>
      </c>
      <c r="M23" s="20">
        <f t="shared" si="15"/>
        <v>11.416100000000696</v>
      </c>
      <c r="N23" s="20">
        <f t="shared" si="16"/>
        <v>14.127999999999474</v>
      </c>
      <c r="O23" s="20">
        <f t="shared" si="17"/>
        <v>74.455899999999829</v>
      </c>
      <c r="P23" s="38"/>
      <c r="Q23" s="3">
        <v>26.1</v>
      </c>
      <c r="R23" s="7">
        <v>71.191299999999998</v>
      </c>
      <c r="S23" s="3">
        <v>26.2</v>
      </c>
      <c r="T23" s="7">
        <v>68.245599999999996</v>
      </c>
    </row>
    <row r="24" spans="1:20" x14ac:dyDescent="0.2">
      <c r="A24" s="37"/>
      <c r="B24" s="42"/>
      <c r="C24" s="41"/>
      <c r="D24" s="41"/>
      <c r="E24" s="42"/>
      <c r="F24" s="41"/>
      <c r="G24" s="41"/>
      <c r="L24" s="20"/>
      <c r="M24" s="20"/>
      <c r="N24" s="20"/>
      <c r="O24" s="37"/>
      <c r="P24" s="38"/>
      <c r="Q24" s="3"/>
      <c r="R24" s="7"/>
      <c r="S24" s="3"/>
      <c r="T24" s="7"/>
    </row>
    <row r="25" spans="1:20" x14ac:dyDescent="0.2">
      <c r="A25" s="37"/>
      <c r="B25" s="42"/>
      <c r="C25" s="41"/>
      <c r="D25" s="41"/>
      <c r="E25" s="42"/>
      <c r="F25" s="41"/>
      <c r="G25" s="41"/>
      <c r="L25" s="20"/>
      <c r="M25" s="20"/>
      <c r="N25" s="20"/>
      <c r="O25" s="37"/>
      <c r="P25" s="38"/>
      <c r="Q25" s="2" t="s">
        <v>8</v>
      </c>
      <c r="R25" s="2" t="s">
        <v>0</v>
      </c>
      <c r="S25" s="2" t="s">
        <v>8</v>
      </c>
      <c r="T25" s="2" t="s">
        <v>0</v>
      </c>
    </row>
    <row r="26" spans="1:20" x14ac:dyDescent="0.2">
      <c r="A26" s="37" t="s">
        <v>64</v>
      </c>
      <c r="B26" s="42">
        <v>1.1000000000000001</v>
      </c>
      <c r="C26" s="41">
        <v>71.090999999999994</v>
      </c>
      <c r="D26" s="7">
        <v>70.8245</v>
      </c>
      <c r="E26" s="42">
        <v>1.2000000000000002</v>
      </c>
      <c r="F26" s="41">
        <v>63.828800000000001</v>
      </c>
      <c r="G26" s="7">
        <v>63.6755</v>
      </c>
      <c r="H26" s="41">
        <f t="shared" ref="H26:H43" si="18">C26-D26</f>
        <v>0.26649999999999352</v>
      </c>
      <c r="I26" s="41">
        <f t="shared" ref="I26:I43" si="19">F26-G26</f>
        <v>0.15330000000000155</v>
      </c>
      <c r="J26" s="42">
        <f>(I26*1000/25)-$K$42</f>
        <v>2.2861500000000561</v>
      </c>
      <c r="K26" s="42">
        <f t="shared" ref="K26" si="20">50-L26-J26</f>
        <v>4.5279999999996789</v>
      </c>
      <c r="L26" s="18">
        <f>50-((H26*1000/25)-$K$42)</f>
        <v>43.185850000000265</v>
      </c>
      <c r="M26" s="20">
        <f t="shared" ref="M26" si="21">J26/(SUM(J26:L26))*100</f>
        <v>4.5723000000001122</v>
      </c>
      <c r="N26" s="20">
        <f t="shared" ref="N26" si="22">K26/(SUM(J26:L26))*100</f>
        <v>9.0559999999993579</v>
      </c>
      <c r="O26" s="20">
        <f t="shared" ref="O26" si="23">L26/(SUM(J26:L26))*100</f>
        <v>86.37170000000053</v>
      </c>
      <c r="P26" s="38"/>
      <c r="Q26" s="3">
        <v>1.1000000000000001</v>
      </c>
      <c r="R26" s="7">
        <v>70.8245</v>
      </c>
      <c r="S26" s="3">
        <v>1.2</v>
      </c>
      <c r="T26" s="7">
        <v>63.6755</v>
      </c>
    </row>
    <row r="27" spans="1:20" x14ac:dyDescent="0.2">
      <c r="A27" s="37" t="s">
        <v>59</v>
      </c>
      <c r="B27" s="42">
        <v>4.0999999999999996</v>
      </c>
      <c r="C27" s="41">
        <v>71.608500000000006</v>
      </c>
      <c r="D27" s="7">
        <v>71.238799999999998</v>
      </c>
      <c r="E27" s="42">
        <v>4.1999999999999993</v>
      </c>
      <c r="F27" s="41">
        <v>67.368600000000001</v>
      </c>
      <c r="G27" s="7">
        <v>67.123099999999994</v>
      </c>
      <c r="H27" s="41">
        <f t="shared" si="18"/>
        <v>0.3697000000000088</v>
      </c>
      <c r="I27" s="41">
        <f t="shared" si="19"/>
        <v>0.24550000000000693</v>
      </c>
      <c r="J27" s="42">
        <f t="shared" ref="J27:J41" si="24">(I27*1000/25)-$K$42</f>
        <v>5.9741500000002716</v>
      </c>
      <c r="K27" s="42">
        <f t="shared" ref="K27:K41" si="25">50-L27-J27</f>
        <v>4.9680000000000746</v>
      </c>
      <c r="L27" s="18">
        <f t="shared" ref="L27:L41" si="26">50-((H27*1000/25)-$K$42)</f>
        <v>39.057849999999654</v>
      </c>
      <c r="M27" s="20">
        <f t="shared" ref="M27:M41" si="27">J27/(SUM(J27:L27))*100</f>
        <v>11.948300000000543</v>
      </c>
      <c r="N27" s="20">
        <f t="shared" ref="N27:N41" si="28">K27/(SUM(J27:L27))*100</f>
        <v>9.9360000000001492</v>
      </c>
      <c r="O27" s="20">
        <f t="shared" ref="O27:O41" si="29">L27/(SUM(J27:L27))*100</f>
        <v>78.115699999999308</v>
      </c>
      <c r="P27" s="38"/>
      <c r="Q27" s="3">
        <v>4.0999999999999996</v>
      </c>
      <c r="R27" s="7">
        <v>71.238799999999998</v>
      </c>
      <c r="S27" s="3">
        <v>4.2</v>
      </c>
      <c r="T27" s="7">
        <v>67.123099999999994</v>
      </c>
    </row>
    <row r="28" spans="1:20" x14ac:dyDescent="0.2">
      <c r="A28" s="37" t="s">
        <v>73</v>
      </c>
      <c r="B28" s="42">
        <v>6.1</v>
      </c>
      <c r="C28" s="41">
        <v>72.111400000000003</v>
      </c>
      <c r="D28" s="7">
        <v>71.740700000000004</v>
      </c>
      <c r="E28" s="42">
        <v>6.1999999999999993</v>
      </c>
      <c r="F28" s="41">
        <v>70.640799999999999</v>
      </c>
      <c r="G28" s="7">
        <v>70.403300000000002</v>
      </c>
      <c r="H28" s="41">
        <f t="shared" si="18"/>
        <v>0.37069999999999936</v>
      </c>
      <c r="I28" s="41">
        <f t="shared" si="19"/>
        <v>0.23749999999999716</v>
      </c>
      <c r="J28" s="42">
        <f t="shared" si="24"/>
        <v>5.6541499999998805</v>
      </c>
      <c r="K28" s="42">
        <f t="shared" si="25"/>
        <v>5.3280000000000882</v>
      </c>
      <c r="L28" s="18">
        <f t="shared" si="26"/>
        <v>39.017850000000031</v>
      </c>
      <c r="M28" s="20">
        <f t="shared" si="27"/>
        <v>11.308299999999761</v>
      </c>
      <c r="N28" s="20">
        <f t="shared" si="28"/>
        <v>10.656000000000176</v>
      </c>
      <c r="O28" s="20">
        <f t="shared" si="29"/>
        <v>78.035700000000062</v>
      </c>
      <c r="P28" s="38"/>
      <c r="Q28" s="3">
        <v>6.1</v>
      </c>
      <c r="R28" s="7">
        <v>71.740700000000004</v>
      </c>
      <c r="S28" s="3">
        <v>6.2</v>
      </c>
      <c r="T28" s="7">
        <v>70.403300000000002</v>
      </c>
    </row>
    <row r="29" spans="1:20" x14ac:dyDescent="0.2">
      <c r="A29" s="37" t="s">
        <v>72</v>
      </c>
      <c r="B29" s="42">
        <v>7.1</v>
      </c>
      <c r="C29" s="41">
        <v>73.397199999999998</v>
      </c>
      <c r="D29" s="7">
        <v>72.967699999999994</v>
      </c>
      <c r="E29" s="42">
        <v>7.1999999999999993</v>
      </c>
      <c r="F29" s="41">
        <v>73.359200000000001</v>
      </c>
      <c r="G29" s="7">
        <v>73.035799999999995</v>
      </c>
      <c r="H29" s="41">
        <f t="shared" si="18"/>
        <v>0.42950000000000443</v>
      </c>
      <c r="I29" s="41">
        <f t="shared" si="19"/>
        <v>0.32340000000000657</v>
      </c>
      <c r="J29" s="42">
        <f t="shared" si="24"/>
        <v>9.0901500000002571</v>
      </c>
      <c r="K29" s="42">
        <f t="shared" si="25"/>
        <v>4.2439999999999145</v>
      </c>
      <c r="L29" s="18">
        <f t="shared" si="26"/>
        <v>36.665849999999828</v>
      </c>
      <c r="M29" s="20">
        <f t="shared" si="27"/>
        <v>18.180300000000514</v>
      </c>
      <c r="N29" s="20">
        <f t="shared" si="28"/>
        <v>8.487999999999829</v>
      </c>
      <c r="O29" s="20">
        <f t="shared" si="29"/>
        <v>73.331699999999657</v>
      </c>
      <c r="P29" s="38"/>
      <c r="Q29" s="3">
        <v>7.1</v>
      </c>
      <c r="R29" s="7">
        <v>72.967699999999994</v>
      </c>
      <c r="S29" s="3">
        <v>7.2</v>
      </c>
      <c r="T29" s="7">
        <v>73.035799999999995</v>
      </c>
    </row>
    <row r="30" spans="1:20" x14ac:dyDescent="0.2">
      <c r="A30" s="37" t="s">
        <v>67</v>
      </c>
      <c r="B30" s="42">
        <v>8.1</v>
      </c>
      <c r="C30" s="41">
        <v>74.270499999999998</v>
      </c>
      <c r="D30" s="7">
        <v>73.612200000000001</v>
      </c>
      <c r="E30" s="42">
        <v>8.1999999999999993</v>
      </c>
      <c r="F30" s="41">
        <v>68.836600000000004</v>
      </c>
      <c r="G30" s="7">
        <v>68.481899999999996</v>
      </c>
      <c r="H30" s="41">
        <f t="shared" si="18"/>
        <v>0.658299999999997</v>
      </c>
      <c r="I30" s="41">
        <f t="shared" si="19"/>
        <v>0.35470000000000823</v>
      </c>
      <c r="J30" s="42">
        <f t="shared" si="24"/>
        <v>10.342150000000323</v>
      </c>
      <c r="K30" s="42">
        <f t="shared" si="25"/>
        <v>12.143999999999551</v>
      </c>
      <c r="L30" s="18">
        <f t="shared" si="26"/>
        <v>27.513850000000126</v>
      </c>
      <c r="M30" s="20">
        <f t="shared" si="27"/>
        <v>20.684300000000647</v>
      </c>
      <c r="N30" s="20">
        <f t="shared" si="28"/>
        <v>24.287999999999101</v>
      </c>
      <c r="O30" s="20">
        <f t="shared" si="29"/>
        <v>55.027700000000259</v>
      </c>
      <c r="P30" s="38"/>
      <c r="Q30" s="3">
        <v>8.1</v>
      </c>
      <c r="R30" s="7">
        <v>73.612200000000001</v>
      </c>
      <c r="S30" s="3">
        <v>8.1999999999999993</v>
      </c>
      <c r="T30" s="7">
        <v>68.481899999999996</v>
      </c>
    </row>
    <row r="31" spans="1:20" x14ac:dyDescent="0.2">
      <c r="A31" s="37" t="s">
        <v>65</v>
      </c>
      <c r="B31" s="42">
        <v>9.1</v>
      </c>
      <c r="C31" s="41">
        <v>72.235399999999998</v>
      </c>
      <c r="D31" s="7">
        <v>71.958500000000001</v>
      </c>
      <c r="E31" s="42">
        <v>9.1999999999999993</v>
      </c>
      <c r="F31" s="41">
        <v>73.174000000000007</v>
      </c>
      <c r="G31" s="7">
        <v>72.994399999999999</v>
      </c>
      <c r="H31" s="41">
        <f t="shared" si="18"/>
        <v>0.2768999999999977</v>
      </c>
      <c r="I31" s="41">
        <f t="shared" si="19"/>
        <v>0.17960000000000775</v>
      </c>
      <c r="J31" s="42">
        <f t="shared" si="24"/>
        <v>3.3381500000003044</v>
      </c>
      <c r="K31" s="42">
        <f t="shared" si="25"/>
        <v>3.891999999999598</v>
      </c>
      <c r="L31" s="18">
        <f t="shared" si="26"/>
        <v>42.769850000000098</v>
      </c>
      <c r="M31" s="20">
        <f t="shared" si="27"/>
        <v>6.6763000000006079</v>
      </c>
      <c r="N31" s="20">
        <f t="shared" si="28"/>
        <v>7.783999999999196</v>
      </c>
      <c r="O31" s="20">
        <f t="shared" si="29"/>
        <v>85.539700000000195</v>
      </c>
      <c r="P31" s="38"/>
      <c r="Q31" s="3">
        <v>9.1</v>
      </c>
      <c r="R31" s="7">
        <v>71.958500000000001</v>
      </c>
      <c r="S31" s="3">
        <v>9.1999999999999993</v>
      </c>
      <c r="T31" s="7">
        <v>72.994399999999999</v>
      </c>
    </row>
    <row r="32" spans="1:20" x14ac:dyDescent="0.2">
      <c r="A32" s="37" t="s">
        <v>69</v>
      </c>
      <c r="B32" s="42">
        <v>10.1</v>
      </c>
      <c r="C32" s="41">
        <v>73.233500000000006</v>
      </c>
      <c r="D32" s="7">
        <v>72.843400000000003</v>
      </c>
      <c r="E32" s="42">
        <v>10.199999999999999</v>
      </c>
      <c r="F32" s="41">
        <v>72.624899999999997</v>
      </c>
      <c r="G32" s="7">
        <v>72.436400000000006</v>
      </c>
      <c r="H32" s="41">
        <f t="shared" si="18"/>
        <v>0.39010000000000389</v>
      </c>
      <c r="I32" s="41">
        <f t="shared" si="19"/>
        <v>0.18849999999999056</v>
      </c>
      <c r="J32" s="42">
        <f t="shared" si="24"/>
        <v>3.6941499999996168</v>
      </c>
      <c r="K32" s="42">
        <f t="shared" si="25"/>
        <v>8.064000000000533</v>
      </c>
      <c r="L32" s="18">
        <f t="shared" si="26"/>
        <v>38.24184999999985</v>
      </c>
      <c r="M32" s="20">
        <f t="shared" si="27"/>
        <v>7.3882999999992327</v>
      </c>
      <c r="N32" s="20">
        <f t="shared" si="28"/>
        <v>16.128000000001066</v>
      </c>
      <c r="O32" s="20">
        <f t="shared" si="29"/>
        <v>76.4836999999997</v>
      </c>
      <c r="P32" s="38"/>
      <c r="Q32" s="3">
        <v>10.1</v>
      </c>
      <c r="R32" s="7">
        <v>72.843400000000003</v>
      </c>
      <c r="S32" s="3">
        <v>10.199999999999999</v>
      </c>
      <c r="T32" s="7">
        <v>72.436400000000006</v>
      </c>
    </row>
    <row r="33" spans="1:20" x14ac:dyDescent="0.2">
      <c r="A33" s="37" t="s">
        <v>61</v>
      </c>
      <c r="B33" s="42">
        <v>11.1</v>
      </c>
      <c r="C33" s="41">
        <v>74.164000000000001</v>
      </c>
      <c r="D33" s="7">
        <v>73.760599999999997</v>
      </c>
      <c r="E33" s="42">
        <v>11.2</v>
      </c>
      <c r="F33" s="41">
        <v>70.711699999999993</v>
      </c>
      <c r="G33" s="7">
        <v>70.509900000000002</v>
      </c>
      <c r="H33" s="41">
        <f t="shared" si="18"/>
        <v>0.40340000000000487</v>
      </c>
      <c r="I33" s="41">
        <f t="shared" si="19"/>
        <v>0.20179999999999154</v>
      </c>
      <c r="J33" s="42">
        <f t="shared" si="24"/>
        <v>4.2261499999996559</v>
      </c>
      <c r="K33" s="42">
        <f t="shared" si="25"/>
        <v>8.064000000000533</v>
      </c>
      <c r="L33" s="18">
        <f t="shared" si="26"/>
        <v>37.709849999999811</v>
      </c>
      <c r="M33" s="20">
        <f t="shared" si="27"/>
        <v>8.4522999999993118</v>
      </c>
      <c r="N33" s="20">
        <f t="shared" si="28"/>
        <v>16.128000000001066</v>
      </c>
      <c r="O33" s="20">
        <f t="shared" si="29"/>
        <v>75.419699999999622</v>
      </c>
      <c r="P33" s="38"/>
      <c r="Q33" s="3">
        <v>11.1</v>
      </c>
      <c r="R33" s="7">
        <v>73.760599999999997</v>
      </c>
      <c r="S33" s="3">
        <v>11.2</v>
      </c>
      <c r="T33" s="7">
        <v>70.509900000000002</v>
      </c>
    </row>
    <row r="34" spans="1:20" x14ac:dyDescent="0.2">
      <c r="A34" s="37" t="s">
        <v>57</v>
      </c>
      <c r="B34" s="42">
        <v>12.1</v>
      </c>
      <c r="C34" s="41">
        <v>72.795299999999997</v>
      </c>
      <c r="D34" s="7">
        <v>72.456199999999995</v>
      </c>
      <c r="E34" s="42">
        <v>12.2</v>
      </c>
      <c r="F34" s="41">
        <v>73.485799999999998</v>
      </c>
      <c r="G34" s="7">
        <v>73.349699999999999</v>
      </c>
      <c r="H34" s="41">
        <f t="shared" si="18"/>
        <v>0.33910000000000196</v>
      </c>
      <c r="I34" s="41">
        <f t="shared" si="19"/>
        <v>0.136099999999999</v>
      </c>
      <c r="J34" s="42">
        <f t="shared" si="24"/>
        <v>1.5981499999999542</v>
      </c>
      <c r="K34" s="42">
        <f t="shared" si="25"/>
        <v>8.1200000000001182</v>
      </c>
      <c r="L34" s="18">
        <f t="shared" si="26"/>
        <v>40.281849999999928</v>
      </c>
      <c r="M34" s="20">
        <f t="shared" si="27"/>
        <v>3.1962999999999084</v>
      </c>
      <c r="N34" s="20">
        <f t="shared" si="28"/>
        <v>16.240000000000236</v>
      </c>
      <c r="O34" s="20">
        <f t="shared" si="29"/>
        <v>80.563699999999855</v>
      </c>
      <c r="P34" s="38"/>
      <c r="Q34" s="3">
        <v>12.1</v>
      </c>
      <c r="R34" s="7">
        <v>72.456199999999995</v>
      </c>
      <c r="S34" s="3">
        <v>12.2</v>
      </c>
      <c r="T34" s="7">
        <v>73.349699999999999</v>
      </c>
    </row>
    <row r="35" spans="1:20" x14ac:dyDescent="0.2">
      <c r="A35" s="37" t="s">
        <v>70</v>
      </c>
      <c r="B35" s="42">
        <v>13.1</v>
      </c>
      <c r="C35" s="41">
        <v>69.131900000000002</v>
      </c>
      <c r="D35" s="7">
        <v>68.698800000000006</v>
      </c>
      <c r="E35" s="42">
        <v>13.2</v>
      </c>
      <c r="F35" s="41">
        <v>69.255499999999998</v>
      </c>
      <c r="G35" s="7">
        <v>69.042199999999994</v>
      </c>
      <c r="H35" s="41">
        <f t="shared" si="18"/>
        <v>0.43309999999999604</v>
      </c>
      <c r="I35" s="41">
        <f t="shared" si="19"/>
        <v>0.21330000000000382</v>
      </c>
      <c r="J35" s="42">
        <f t="shared" si="24"/>
        <v>4.686150000000147</v>
      </c>
      <c r="K35" s="42">
        <f t="shared" si="25"/>
        <v>8.791999999999689</v>
      </c>
      <c r="L35" s="18">
        <f t="shared" si="26"/>
        <v>36.521850000000164</v>
      </c>
      <c r="M35" s="20">
        <f t="shared" si="27"/>
        <v>9.3723000000002941</v>
      </c>
      <c r="N35" s="20">
        <f t="shared" si="28"/>
        <v>17.583999999999378</v>
      </c>
      <c r="O35" s="20">
        <f t="shared" si="29"/>
        <v>73.043700000000328</v>
      </c>
      <c r="P35" s="38"/>
      <c r="Q35" s="3">
        <v>13.1</v>
      </c>
      <c r="R35" s="7">
        <v>68.698800000000006</v>
      </c>
      <c r="S35" s="3">
        <v>13.2</v>
      </c>
      <c r="T35" s="7">
        <v>69.042199999999994</v>
      </c>
    </row>
    <row r="36" spans="1:20" x14ac:dyDescent="0.2">
      <c r="A36" s="37" t="s">
        <v>58</v>
      </c>
      <c r="B36" s="42">
        <v>14.1</v>
      </c>
      <c r="C36" s="41">
        <v>69.014399999999995</v>
      </c>
      <c r="D36" s="7">
        <v>68.685000000000002</v>
      </c>
      <c r="E36" s="42">
        <v>14.2</v>
      </c>
      <c r="F36" s="41">
        <v>69.400099999999995</v>
      </c>
      <c r="G36" s="7">
        <v>69.251000000000005</v>
      </c>
      <c r="H36" s="41">
        <f t="shared" si="18"/>
        <v>0.32939999999999259</v>
      </c>
      <c r="I36" s="41">
        <f t="shared" si="19"/>
        <v>0.14909999999999002</v>
      </c>
      <c r="J36" s="42">
        <f t="shared" si="24"/>
        <v>2.118149999999595</v>
      </c>
      <c r="K36" s="42">
        <f t="shared" si="25"/>
        <v>7.2120000000001028</v>
      </c>
      <c r="L36" s="18">
        <f t="shared" si="26"/>
        <v>40.669850000000302</v>
      </c>
      <c r="M36" s="20">
        <f t="shared" si="27"/>
        <v>4.2362999999991899</v>
      </c>
      <c r="N36" s="20">
        <f t="shared" si="28"/>
        <v>14.424000000000206</v>
      </c>
      <c r="O36" s="20">
        <f t="shared" si="29"/>
        <v>81.339700000000605</v>
      </c>
      <c r="P36" s="38"/>
      <c r="Q36" s="3">
        <v>14.1</v>
      </c>
      <c r="R36" s="7">
        <v>68.685000000000002</v>
      </c>
      <c r="S36" s="3">
        <v>14.2</v>
      </c>
      <c r="T36" s="7">
        <v>69.251000000000005</v>
      </c>
    </row>
    <row r="37" spans="1:20" x14ac:dyDescent="0.2">
      <c r="A37" s="37" t="s">
        <v>60</v>
      </c>
      <c r="B37" s="42">
        <v>15.1</v>
      </c>
      <c r="C37" s="41">
        <v>69.033500000000004</v>
      </c>
      <c r="D37" s="7">
        <v>68.769599999999997</v>
      </c>
      <c r="E37" s="42">
        <v>15.2</v>
      </c>
      <c r="F37" s="41">
        <v>67.395099999999999</v>
      </c>
      <c r="G37" s="7">
        <v>67.239099999999993</v>
      </c>
      <c r="H37" s="41">
        <f t="shared" si="18"/>
        <v>0.26390000000000668</v>
      </c>
      <c r="I37" s="41">
        <f t="shared" si="19"/>
        <v>0.15600000000000591</v>
      </c>
      <c r="J37" s="42">
        <f t="shared" si="24"/>
        <v>2.3941500000002307</v>
      </c>
      <c r="K37" s="42">
        <f t="shared" si="25"/>
        <v>4.3160000000000309</v>
      </c>
      <c r="L37" s="18">
        <f t="shared" si="26"/>
        <v>43.289849999999738</v>
      </c>
      <c r="M37" s="20">
        <f t="shared" si="27"/>
        <v>4.7883000000004614</v>
      </c>
      <c r="N37" s="20">
        <f t="shared" si="28"/>
        <v>8.6320000000000618</v>
      </c>
      <c r="O37" s="20">
        <f t="shared" si="29"/>
        <v>86.579699999999477</v>
      </c>
      <c r="P37" s="38"/>
      <c r="Q37" s="3">
        <v>15.1</v>
      </c>
      <c r="R37" s="7">
        <v>68.769599999999997</v>
      </c>
      <c r="S37" s="3">
        <v>15.2</v>
      </c>
      <c r="T37" s="7">
        <v>67.239099999999993</v>
      </c>
    </row>
    <row r="38" spans="1:20" x14ac:dyDescent="0.2">
      <c r="A38" s="37" t="s">
        <v>66</v>
      </c>
      <c r="B38" s="42">
        <v>16.100000000000001</v>
      </c>
      <c r="C38" s="41">
        <v>69.152299999999997</v>
      </c>
      <c r="D38" s="7">
        <v>68.6721</v>
      </c>
      <c r="E38" s="42">
        <v>16.200000000000003</v>
      </c>
      <c r="F38" s="41">
        <v>69.926100000000005</v>
      </c>
      <c r="G38" s="7">
        <v>69.712500000000006</v>
      </c>
      <c r="H38" s="41">
        <f t="shared" si="18"/>
        <v>0.48019999999999641</v>
      </c>
      <c r="I38" s="41">
        <f t="shared" si="19"/>
        <v>0.21359999999999957</v>
      </c>
      <c r="J38" s="42">
        <f t="shared" si="24"/>
        <v>4.698149999999977</v>
      </c>
      <c r="K38" s="42">
        <f t="shared" si="25"/>
        <v>10.663999999999874</v>
      </c>
      <c r="L38" s="18">
        <f t="shared" si="26"/>
        <v>34.637850000000149</v>
      </c>
      <c r="M38" s="20">
        <f t="shared" si="27"/>
        <v>9.3962999999999539</v>
      </c>
      <c r="N38" s="20">
        <f t="shared" si="28"/>
        <v>21.327999999999747</v>
      </c>
      <c r="O38" s="20">
        <f t="shared" si="29"/>
        <v>69.275700000000299</v>
      </c>
      <c r="P38" s="38"/>
      <c r="Q38" s="3">
        <v>16.100000000000001</v>
      </c>
      <c r="R38" s="7">
        <v>68.6721</v>
      </c>
      <c r="S38" s="3">
        <v>16.2</v>
      </c>
      <c r="T38" s="7">
        <v>69.712500000000006</v>
      </c>
    </row>
    <row r="39" spans="1:20" x14ac:dyDescent="0.2">
      <c r="A39" s="37" t="s">
        <v>68</v>
      </c>
      <c r="B39" s="42">
        <v>19.100000000000001</v>
      </c>
      <c r="C39" s="41">
        <v>71.995199999999997</v>
      </c>
      <c r="D39" s="7">
        <v>71.837800000000001</v>
      </c>
      <c r="E39" s="42">
        <v>19.200000000000003</v>
      </c>
      <c r="F39" s="41">
        <v>72.211500000000001</v>
      </c>
      <c r="G39" s="7">
        <v>72.090400000000002</v>
      </c>
      <c r="H39" s="41">
        <f t="shared" si="18"/>
        <v>0.15739999999999554</v>
      </c>
      <c r="I39" s="41">
        <f t="shared" si="19"/>
        <v>0.12109999999999843</v>
      </c>
      <c r="J39" s="42">
        <f t="shared" si="24"/>
        <v>0.99814999999993148</v>
      </c>
      <c r="K39" s="42">
        <f t="shared" si="25"/>
        <v>1.4519999999998845</v>
      </c>
      <c r="L39" s="18">
        <f t="shared" si="26"/>
        <v>47.549850000000184</v>
      </c>
      <c r="M39" s="20">
        <f t="shared" si="27"/>
        <v>1.9962999999998632</v>
      </c>
      <c r="N39" s="20">
        <f t="shared" si="28"/>
        <v>2.903999999999769</v>
      </c>
      <c r="O39" s="20">
        <f t="shared" si="29"/>
        <v>95.099700000000368</v>
      </c>
      <c r="P39" s="38"/>
      <c r="Q39" s="3">
        <v>19.100000000000001</v>
      </c>
      <c r="R39" s="7">
        <v>71.837800000000001</v>
      </c>
      <c r="S39" s="3">
        <v>19.2</v>
      </c>
      <c r="T39" s="7">
        <v>72.090400000000002</v>
      </c>
    </row>
    <row r="40" spans="1:20" x14ac:dyDescent="0.2">
      <c r="A40" s="37" t="s">
        <v>71</v>
      </c>
      <c r="B40" s="42">
        <v>20.100000000000001</v>
      </c>
      <c r="C40" s="41">
        <v>71.656300000000002</v>
      </c>
      <c r="D40" s="7">
        <v>71.064899999999994</v>
      </c>
      <c r="E40" s="42">
        <v>20.200000000000003</v>
      </c>
      <c r="F40" s="41">
        <v>73.813599999999994</v>
      </c>
      <c r="G40" s="7">
        <v>73.561800000000005</v>
      </c>
      <c r="H40" s="41">
        <f t="shared" si="18"/>
        <v>0.59140000000000725</v>
      </c>
      <c r="I40" s="41">
        <f t="shared" si="19"/>
        <v>0.2517999999999887</v>
      </c>
      <c r="J40" s="42">
        <f t="shared" si="24"/>
        <v>6.2261499999995422</v>
      </c>
      <c r="K40" s="42">
        <f t="shared" si="25"/>
        <v>13.584000000000742</v>
      </c>
      <c r="L40" s="18">
        <f t="shared" si="26"/>
        <v>30.189849999999716</v>
      </c>
      <c r="M40" s="20">
        <f t="shared" si="27"/>
        <v>12.452299999999084</v>
      </c>
      <c r="N40" s="20">
        <f t="shared" si="28"/>
        <v>27.168000000001484</v>
      </c>
      <c r="O40" s="20">
        <f t="shared" si="29"/>
        <v>60.379699999999438</v>
      </c>
      <c r="P40" s="38"/>
      <c r="Q40" s="3">
        <v>20.100000000000001</v>
      </c>
      <c r="R40" s="7">
        <v>71.064899999999994</v>
      </c>
      <c r="S40" s="3">
        <v>20.2</v>
      </c>
      <c r="T40" s="7">
        <v>73.561800000000005</v>
      </c>
    </row>
    <row r="41" spans="1:20" x14ac:dyDescent="0.2">
      <c r="A41" s="37" t="s">
        <v>63</v>
      </c>
      <c r="B41" s="42">
        <v>21.1</v>
      </c>
      <c r="C41" s="41">
        <v>73.4495</v>
      </c>
      <c r="D41" s="7">
        <v>73.269199999999998</v>
      </c>
      <c r="E41" s="42">
        <v>21.200000000000003</v>
      </c>
      <c r="F41" s="41">
        <v>71.995500000000007</v>
      </c>
      <c r="G41" s="7">
        <v>71.853499999999997</v>
      </c>
      <c r="H41" s="41">
        <f t="shared" si="18"/>
        <v>0.18030000000000257</v>
      </c>
      <c r="I41" s="41">
        <f t="shared" si="19"/>
        <v>0.14200000000001012</v>
      </c>
      <c r="J41" s="42">
        <f t="shared" si="24"/>
        <v>1.834150000000399</v>
      </c>
      <c r="K41" s="42">
        <f t="shared" si="25"/>
        <v>1.531999999999698</v>
      </c>
      <c r="L41" s="18">
        <f t="shared" si="26"/>
        <v>46.633849999999903</v>
      </c>
      <c r="M41" s="20">
        <f t="shared" si="27"/>
        <v>3.6683000000007979</v>
      </c>
      <c r="N41" s="20">
        <f t="shared" si="28"/>
        <v>3.0639999999993961</v>
      </c>
      <c r="O41" s="20">
        <f t="shared" si="29"/>
        <v>93.267699999999806</v>
      </c>
      <c r="P41" s="38"/>
      <c r="Q41" s="3">
        <v>21.1</v>
      </c>
      <c r="R41" s="7">
        <v>73.269199999999998</v>
      </c>
      <c r="S41" s="3">
        <v>21.2</v>
      </c>
      <c r="T41" s="7">
        <v>71.853499999999997</v>
      </c>
    </row>
    <row r="42" spans="1:20" x14ac:dyDescent="0.2">
      <c r="A42" s="37" t="s">
        <v>32</v>
      </c>
      <c r="B42" s="42">
        <v>23.1</v>
      </c>
      <c r="C42" s="41">
        <v>75.552800000000005</v>
      </c>
      <c r="D42" s="7">
        <v>71.703599999999994</v>
      </c>
      <c r="E42" s="42">
        <v>23.200000000000003</v>
      </c>
      <c r="F42" s="41">
        <v>74.844999999999999</v>
      </c>
      <c r="G42" s="7">
        <v>71.002499999999998</v>
      </c>
      <c r="H42" s="41">
        <f t="shared" si="18"/>
        <v>3.8492000000000104</v>
      </c>
      <c r="I42" s="41">
        <f t="shared" si="19"/>
        <v>3.8425000000000011</v>
      </c>
      <c r="J42" s="41" t="s">
        <v>34</v>
      </c>
      <c r="K42" s="41">
        <f>AVERAGE(H42:I42)</f>
        <v>3.8458500000000058</v>
      </c>
      <c r="L42" s="20"/>
      <c r="M42" s="20"/>
      <c r="N42" s="20"/>
      <c r="O42" s="37"/>
      <c r="P42" s="38"/>
      <c r="Q42" s="3">
        <v>23.1</v>
      </c>
      <c r="R42" s="7">
        <v>71.703599999999994</v>
      </c>
      <c r="S42" s="3">
        <v>23.2</v>
      </c>
      <c r="T42" s="7">
        <v>71.002499999999998</v>
      </c>
    </row>
    <row r="43" spans="1:20" x14ac:dyDescent="0.2">
      <c r="A43" s="37" t="s">
        <v>62</v>
      </c>
      <c r="B43" s="42">
        <v>26.1</v>
      </c>
      <c r="C43" s="41">
        <v>71.824799999999996</v>
      </c>
      <c r="D43" s="7">
        <v>71.191299999999998</v>
      </c>
      <c r="E43" s="42">
        <v>26.200000000000003</v>
      </c>
      <c r="F43" s="41">
        <v>68.508200000000002</v>
      </c>
      <c r="G43" s="7">
        <v>68.245599999999996</v>
      </c>
      <c r="H43" s="41">
        <f t="shared" si="18"/>
        <v>0.63349999999999795</v>
      </c>
      <c r="I43" s="41">
        <f t="shared" si="19"/>
        <v>0.26260000000000616</v>
      </c>
      <c r="J43" s="42">
        <f>(I43*1000/25)-$K$42</f>
        <v>6.6581500000002407</v>
      </c>
      <c r="K43" s="42">
        <f t="shared" ref="K43" si="30">50-L43-J43</f>
        <v>14.835999999999672</v>
      </c>
      <c r="L43" s="18">
        <f>50-((H43*1000/25)-$K$42)</f>
        <v>28.505850000000088</v>
      </c>
      <c r="M43" s="20">
        <f t="shared" ref="M43" si="31">J43/(SUM(J43:L43))*100</f>
        <v>13.316300000000481</v>
      </c>
      <c r="N43" s="20">
        <f t="shared" ref="N43" si="32">K43/(SUM(J43:L43))*100</f>
        <v>29.671999999999343</v>
      </c>
      <c r="O43" s="20">
        <f t="shared" ref="O43" si="33">L43/(SUM(J43:L43))*100</f>
        <v>57.011700000000175</v>
      </c>
      <c r="P43" s="38"/>
      <c r="Q43" s="3">
        <v>26.1</v>
      </c>
      <c r="R43" s="7">
        <v>71.191299999999998</v>
      </c>
      <c r="S43" s="3">
        <v>26.2</v>
      </c>
      <c r="T43" s="7">
        <v>68.245599999999996</v>
      </c>
    </row>
    <row r="44" spans="1:20" x14ac:dyDescent="0.2">
      <c r="A44" s="37"/>
      <c r="B44" s="42"/>
      <c r="C44" s="41"/>
      <c r="D44" s="41"/>
      <c r="E44" s="42"/>
      <c r="F44" s="41"/>
      <c r="G44" s="41"/>
      <c r="L44" s="20"/>
      <c r="M44" s="20"/>
      <c r="N44" s="20"/>
      <c r="O44" s="37"/>
      <c r="P44" s="38"/>
    </row>
    <row r="45" spans="1:20" x14ac:dyDescent="0.2">
      <c r="A45" s="37"/>
      <c r="B45" s="42"/>
      <c r="C45" s="41"/>
      <c r="D45" s="41"/>
      <c r="E45" s="42"/>
      <c r="F45" s="41"/>
      <c r="G45" s="41"/>
      <c r="L45" s="20"/>
      <c r="M45" s="20"/>
      <c r="N45" s="20"/>
      <c r="O45" s="37"/>
      <c r="P45" s="38"/>
      <c r="Q45" s="2" t="s">
        <v>8</v>
      </c>
      <c r="R45" s="2" t="s">
        <v>0</v>
      </c>
      <c r="S45" s="2" t="s">
        <v>8</v>
      </c>
      <c r="T45" s="2" t="s">
        <v>0</v>
      </c>
    </row>
    <row r="46" spans="1:20" x14ac:dyDescent="0.2">
      <c r="A46" s="37" t="s">
        <v>80</v>
      </c>
      <c r="B46" s="42">
        <v>1.1000000000000001</v>
      </c>
      <c r="C46" s="41">
        <v>71.534300000000002</v>
      </c>
      <c r="D46" s="7">
        <v>70.8245</v>
      </c>
      <c r="E46" s="42">
        <v>1.2000000000000002</v>
      </c>
      <c r="F46" s="41">
        <v>63.954700000000003</v>
      </c>
      <c r="G46" s="7">
        <v>63.6755</v>
      </c>
      <c r="H46" s="41">
        <f t="shared" ref="H46:H63" si="34">C46-D46</f>
        <v>0.70980000000000132</v>
      </c>
      <c r="I46" s="41">
        <f t="shared" ref="I46:I63" si="35">F46-G46</f>
        <v>0.279200000000003</v>
      </c>
      <c r="J46" s="42">
        <f>(I46*1000/25)-$K$62</f>
        <v>7.2865000000001174</v>
      </c>
      <c r="K46" s="42">
        <f t="shared" ref="K46" si="36">50-L46-J46</f>
        <v>17.223999999999933</v>
      </c>
      <c r="L46" s="18">
        <f>50-((H46*1000/25)-$K$62)</f>
        <v>25.48949999999995</v>
      </c>
      <c r="M46" s="20">
        <f t="shared" ref="M46" si="37">J46/(SUM(J46:L46))*100</f>
        <v>14.573000000000235</v>
      </c>
      <c r="N46" s="20">
        <f t="shared" ref="N46" si="38">K46/(SUM(J46:L46))*100</f>
        <v>34.447999999999865</v>
      </c>
      <c r="O46" s="20">
        <f t="shared" ref="O46" si="39">L46/(SUM(J46:L46))*100</f>
        <v>50.9789999999999</v>
      </c>
      <c r="P46" s="38"/>
      <c r="Q46" s="3">
        <v>1.1000000000000001</v>
      </c>
      <c r="R46" s="7">
        <v>70.8245</v>
      </c>
      <c r="S46" s="3">
        <v>1.2</v>
      </c>
      <c r="T46" s="7">
        <v>63.6755</v>
      </c>
    </row>
    <row r="47" spans="1:20" x14ac:dyDescent="0.2">
      <c r="A47" s="37" t="s">
        <v>88</v>
      </c>
      <c r="B47" s="42">
        <v>4.0999999999999996</v>
      </c>
      <c r="C47" s="41">
        <v>71.565200000000004</v>
      </c>
      <c r="D47" s="7">
        <v>71.238799999999998</v>
      </c>
      <c r="E47" s="42">
        <v>4.1999999999999993</v>
      </c>
      <c r="F47" s="41">
        <v>67.303299999999993</v>
      </c>
      <c r="G47" s="7">
        <v>67.123099999999994</v>
      </c>
      <c r="H47" s="41">
        <f t="shared" si="34"/>
        <v>0.32640000000000668</v>
      </c>
      <c r="I47" s="41">
        <f t="shared" si="35"/>
        <v>0.18019999999999925</v>
      </c>
      <c r="J47" s="42">
        <f t="shared" ref="J47:J61" si="40">(I47*1000/25)-$K$62</f>
        <v>3.3264999999999674</v>
      </c>
      <c r="K47" s="42">
        <f t="shared" ref="K47:K61" si="41">50-L47-J47</f>
        <v>5.8480000000002974</v>
      </c>
      <c r="L47" s="18">
        <f t="shared" ref="L47:L61" si="42">50-((H47*1000/25)-$K$62)</f>
        <v>40.825499999999735</v>
      </c>
      <c r="M47" s="20">
        <f t="shared" ref="M47:M61" si="43">J47/(SUM(J47:L47))*100</f>
        <v>6.6529999999999356</v>
      </c>
      <c r="N47" s="20">
        <f t="shared" ref="N47:N61" si="44">K47/(SUM(J47:L47))*100</f>
        <v>11.696000000000595</v>
      </c>
      <c r="O47" s="20">
        <f t="shared" ref="O47:O61" si="45">L47/(SUM(J47:L47))*100</f>
        <v>81.65099999999947</v>
      </c>
      <c r="P47" s="38"/>
      <c r="Q47" s="3">
        <v>4.0999999999999996</v>
      </c>
      <c r="R47" s="7">
        <v>71.238799999999998</v>
      </c>
      <c r="S47" s="3">
        <v>4.2</v>
      </c>
      <c r="T47" s="7">
        <v>67.123099999999994</v>
      </c>
    </row>
    <row r="48" spans="1:20" x14ac:dyDescent="0.2">
      <c r="A48" s="37" t="s">
        <v>76</v>
      </c>
      <c r="B48" s="42">
        <v>6.1</v>
      </c>
      <c r="C48" s="41">
        <v>72.395700000000005</v>
      </c>
      <c r="D48" s="7">
        <v>71.740700000000004</v>
      </c>
      <c r="E48" s="42">
        <v>6.1999999999999993</v>
      </c>
      <c r="F48" s="41">
        <v>70.665599999999998</v>
      </c>
      <c r="G48" s="7">
        <v>70.403300000000002</v>
      </c>
      <c r="H48" s="41">
        <f t="shared" si="34"/>
        <v>0.65500000000000114</v>
      </c>
      <c r="I48" s="41">
        <f t="shared" si="35"/>
        <v>0.2622999999999962</v>
      </c>
      <c r="J48" s="42">
        <f t="shared" si="40"/>
        <v>6.6104999999998455</v>
      </c>
      <c r="K48" s="42">
        <f t="shared" si="41"/>
        <v>15.708000000000197</v>
      </c>
      <c r="L48" s="18">
        <f t="shared" si="42"/>
        <v>27.681499999999957</v>
      </c>
      <c r="M48" s="20">
        <f t="shared" si="43"/>
        <v>13.220999999999691</v>
      </c>
      <c r="N48" s="20">
        <f t="shared" si="44"/>
        <v>31.416000000000395</v>
      </c>
      <c r="O48" s="20">
        <f t="shared" si="45"/>
        <v>55.362999999999914</v>
      </c>
      <c r="P48" s="38"/>
      <c r="Q48" s="3">
        <v>6.1</v>
      </c>
      <c r="R48" s="7">
        <v>71.740700000000004</v>
      </c>
      <c r="S48" s="3">
        <v>6.2</v>
      </c>
      <c r="T48" s="7">
        <v>70.403300000000002</v>
      </c>
    </row>
    <row r="49" spans="1:20" x14ac:dyDescent="0.2">
      <c r="A49" s="37" t="s">
        <v>83</v>
      </c>
      <c r="B49" s="42">
        <v>7.1</v>
      </c>
      <c r="C49" s="41">
        <v>73.117599999999996</v>
      </c>
      <c r="D49" s="7">
        <v>72.967699999999994</v>
      </c>
      <c r="E49" s="42">
        <v>7.1999999999999993</v>
      </c>
      <c r="F49" s="41">
        <v>73.156499999999994</v>
      </c>
      <c r="G49" s="7">
        <v>73.035799999999995</v>
      </c>
      <c r="H49" s="41">
        <f t="shared" si="34"/>
        <v>0.14990000000000236</v>
      </c>
      <c r="I49" s="41">
        <f t="shared" si="35"/>
        <v>0.12069999999999936</v>
      </c>
      <c r="J49" s="42">
        <f t="shared" si="40"/>
        <v>0.94649999999997192</v>
      </c>
      <c r="K49" s="42">
        <f t="shared" si="41"/>
        <v>1.1680000000001201</v>
      </c>
      <c r="L49" s="18">
        <f t="shared" si="42"/>
        <v>47.885499999999908</v>
      </c>
      <c r="M49" s="20">
        <f t="shared" si="43"/>
        <v>1.8929999999999436</v>
      </c>
      <c r="N49" s="20">
        <f t="shared" si="44"/>
        <v>2.3360000000002401</v>
      </c>
      <c r="O49" s="20">
        <f t="shared" si="45"/>
        <v>95.770999999999816</v>
      </c>
      <c r="P49" s="38"/>
      <c r="Q49" s="3">
        <v>7.1</v>
      </c>
      <c r="R49" s="7">
        <v>72.967699999999994</v>
      </c>
      <c r="S49" s="3">
        <v>7.2</v>
      </c>
      <c r="T49" s="7">
        <v>73.035799999999995</v>
      </c>
    </row>
    <row r="50" spans="1:20" x14ac:dyDescent="0.2">
      <c r="A50" s="37" t="s">
        <v>85</v>
      </c>
      <c r="B50" s="42">
        <v>8.1</v>
      </c>
      <c r="C50" s="41">
        <v>73.8917</v>
      </c>
      <c r="D50" s="7">
        <v>73.612200000000001</v>
      </c>
      <c r="E50" s="42">
        <v>8.1999999999999993</v>
      </c>
      <c r="F50" s="41">
        <v>68.648700000000005</v>
      </c>
      <c r="G50" s="7">
        <v>68.481899999999996</v>
      </c>
      <c r="H50" s="41">
        <f t="shared" si="34"/>
        <v>0.27949999999999875</v>
      </c>
      <c r="I50" s="41">
        <f t="shared" si="35"/>
        <v>0.16680000000000916</v>
      </c>
      <c r="J50" s="42">
        <f t="shared" si="40"/>
        <v>2.7905000000003639</v>
      </c>
      <c r="K50" s="42">
        <f t="shared" si="41"/>
        <v>4.5079999999995835</v>
      </c>
      <c r="L50" s="18">
        <f t="shared" si="42"/>
        <v>42.701500000000053</v>
      </c>
      <c r="M50" s="20">
        <f t="shared" si="43"/>
        <v>5.5810000000007278</v>
      </c>
      <c r="N50" s="20">
        <f t="shared" si="44"/>
        <v>9.0159999999991669</v>
      </c>
      <c r="O50" s="20">
        <f t="shared" si="45"/>
        <v>85.403000000000105</v>
      </c>
      <c r="P50" s="38"/>
      <c r="Q50" s="3">
        <v>8.1</v>
      </c>
      <c r="R50" s="7">
        <v>73.612200000000001</v>
      </c>
      <c r="S50" s="3">
        <v>8.1999999999999993</v>
      </c>
      <c r="T50" s="7">
        <v>68.481899999999996</v>
      </c>
    </row>
    <row r="51" spans="1:20" x14ac:dyDescent="0.2">
      <c r="A51" s="37" t="s">
        <v>78</v>
      </c>
      <c r="B51" s="42">
        <v>9.1</v>
      </c>
      <c r="C51" s="41">
        <v>72.126300000000001</v>
      </c>
      <c r="D51" s="7">
        <v>71.958500000000001</v>
      </c>
      <c r="E51" s="42">
        <v>9.1999999999999993</v>
      </c>
      <c r="F51" s="41">
        <v>73.115700000000004</v>
      </c>
      <c r="G51" s="7">
        <v>72.994399999999999</v>
      </c>
      <c r="H51" s="41">
        <f t="shared" si="34"/>
        <v>0.16779999999999973</v>
      </c>
      <c r="I51" s="41">
        <f t="shared" si="35"/>
        <v>0.12130000000000507</v>
      </c>
      <c r="J51" s="42">
        <f t="shared" si="40"/>
        <v>0.9705000000002002</v>
      </c>
      <c r="K51" s="42">
        <f t="shared" si="41"/>
        <v>1.8599999999997863</v>
      </c>
      <c r="L51" s="18">
        <f t="shared" si="42"/>
        <v>47.169500000000014</v>
      </c>
      <c r="M51" s="20">
        <f t="shared" si="43"/>
        <v>1.9410000000004004</v>
      </c>
      <c r="N51" s="20">
        <f t="shared" si="44"/>
        <v>3.7199999999995721</v>
      </c>
      <c r="O51" s="20">
        <f t="shared" si="45"/>
        <v>94.339000000000027</v>
      </c>
      <c r="P51" s="38"/>
      <c r="Q51" s="3">
        <v>9.1</v>
      </c>
      <c r="R51" s="7">
        <v>71.958500000000001</v>
      </c>
      <c r="S51" s="3">
        <v>9.1999999999999993</v>
      </c>
      <c r="T51" s="7">
        <v>72.994399999999999</v>
      </c>
    </row>
    <row r="52" spans="1:20" x14ac:dyDescent="0.2">
      <c r="A52" s="37" t="s">
        <v>79</v>
      </c>
      <c r="B52" s="42">
        <v>10.1</v>
      </c>
      <c r="C52" s="41">
        <v>73.86</v>
      </c>
      <c r="D52" s="7">
        <v>72.843400000000003</v>
      </c>
      <c r="E52" s="42">
        <v>10.199999999999999</v>
      </c>
      <c r="F52" s="41">
        <v>72.968400000000003</v>
      </c>
      <c r="G52" s="7">
        <v>72.436400000000006</v>
      </c>
      <c r="H52" s="41">
        <f t="shared" si="34"/>
        <v>1.0165999999999968</v>
      </c>
      <c r="I52" s="41">
        <f t="shared" si="35"/>
        <v>0.53199999999999648</v>
      </c>
      <c r="J52" s="42">
        <f t="shared" si="40"/>
        <v>17.398499999999856</v>
      </c>
      <c r="K52" s="42">
        <f t="shared" si="41"/>
        <v>19.384000000000015</v>
      </c>
      <c r="L52" s="18">
        <f t="shared" si="42"/>
        <v>13.217500000000129</v>
      </c>
      <c r="M52" s="20">
        <f t="shared" si="43"/>
        <v>34.796999999999713</v>
      </c>
      <c r="N52" s="20">
        <f t="shared" si="44"/>
        <v>38.768000000000029</v>
      </c>
      <c r="O52" s="20">
        <f t="shared" si="45"/>
        <v>26.435000000000258</v>
      </c>
      <c r="P52" s="38"/>
      <c r="Q52" s="3">
        <v>10.1</v>
      </c>
      <c r="R52" s="7">
        <v>72.843400000000003</v>
      </c>
      <c r="S52" s="3">
        <v>10.199999999999999</v>
      </c>
      <c r="T52" s="7">
        <v>72.436400000000006</v>
      </c>
    </row>
    <row r="53" spans="1:20" x14ac:dyDescent="0.2">
      <c r="A53" s="37" t="s">
        <v>82</v>
      </c>
      <c r="B53" s="42">
        <v>12.1</v>
      </c>
      <c r="C53" s="41">
        <v>73.192300000000003</v>
      </c>
      <c r="D53" s="7">
        <v>72.456199999999995</v>
      </c>
      <c r="E53" s="42">
        <v>12.2</v>
      </c>
      <c r="F53" s="41">
        <v>73.601799999999997</v>
      </c>
      <c r="G53" s="7">
        <v>73.349699999999999</v>
      </c>
      <c r="H53" s="41">
        <f t="shared" si="34"/>
        <v>0.73610000000000753</v>
      </c>
      <c r="I53" s="41">
        <f t="shared" si="35"/>
        <v>0.25209999999999866</v>
      </c>
      <c r="J53" s="42">
        <f t="shared" si="40"/>
        <v>6.2024999999999437</v>
      </c>
      <c r="K53" s="42">
        <f t="shared" si="41"/>
        <v>19.360000000000355</v>
      </c>
      <c r="L53" s="18">
        <f t="shared" si="42"/>
        <v>24.437499999999702</v>
      </c>
      <c r="M53" s="20">
        <f t="shared" si="43"/>
        <v>12.404999999999887</v>
      </c>
      <c r="N53" s="20">
        <f t="shared" si="44"/>
        <v>38.720000000000709</v>
      </c>
      <c r="O53" s="20">
        <f t="shared" si="45"/>
        <v>48.874999999999403</v>
      </c>
      <c r="P53" s="38"/>
      <c r="Q53" s="3">
        <v>12.1</v>
      </c>
      <c r="R53" s="7">
        <v>72.456199999999995</v>
      </c>
      <c r="S53" s="3">
        <v>12.2</v>
      </c>
      <c r="T53" s="7">
        <v>73.349699999999999</v>
      </c>
    </row>
    <row r="54" spans="1:20" x14ac:dyDescent="0.2">
      <c r="A54" s="37" t="s">
        <v>77</v>
      </c>
      <c r="B54" s="42">
        <v>13.1</v>
      </c>
      <c r="C54" s="41">
        <v>68.922200000000004</v>
      </c>
      <c r="D54" s="7">
        <v>68.698800000000006</v>
      </c>
      <c r="E54" s="42">
        <v>13.2</v>
      </c>
      <c r="F54" s="41">
        <v>69.193299999999994</v>
      </c>
      <c r="G54" s="7">
        <v>69.042199999999994</v>
      </c>
      <c r="H54" s="41">
        <f t="shared" si="34"/>
        <v>0.22339999999999804</v>
      </c>
      <c r="I54" s="41">
        <f t="shared" si="35"/>
        <v>0.15109999999999957</v>
      </c>
      <c r="J54" s="42">
        <f t="shared" si="40"/>
        <v>2.1624999999999801</v>
      </c>
      <c r="K54" s="42">
        <f t="shared" si="41"/>
        <v>2.8919999999999391</v>
      </c>
      <c r="L54" s="18">
        <f t="shared" si="42"/>
        <v>44.945500000000081</v>
      </c>
      <c r="M54" s="20">
        <f t="shared" si="43"/>
        <v>4.3249999999999602</v>
      </c>
      <c r="N54" s="20">
        <f t="shared" si="44"/>
        <v>5.7839999999998781</v>
      </c>
      <c r="O54" s="20">
        <f t="shared" si="45"/>
        <v>89.891000000000162</v>
      </c>
      <c r="P54" s="38"/>
      <c r="Q54" s="3">
        <v>13.1</v>
      </c>
      <c r="R54" s="7">
        <v>68.698800000000006</v>
      </c>
      <c r="S54" s="3">
        <v>13.2</v>
      </c>
      <c r="T54" s="7">
        <v>69.042199999999994</v>
      </c>
    </row>
    <row r="55" spans="1:20" x14ac:dyDescent="0.2">
      <c r="A55" s="37" t="s">
        <v>81</v>
      </c>
      <c r="B55" s="42">
        <v>14.1</v>
      </c>
      <c r="C55" s="41">
        <v>68.859499999999997</v>
      </c>
      <c r="D55" s="7">
        <v>68.685000000000002</v>
      </c>
      <c r="E55" s="42">
        <v>14.2</v>
      </c>
      <c r="F55" s="41">
        <v>69.377300000000005</v>
      </c>
      <c r="G55" s="7">
        <v>69.251000000000005</v>
      </c>
      <c r="H55" s="41">
        <f t="shared" si="34"/>
        <v>0.17449999999999477</v>
      </c>
      <c r="I55" s="41">
        <f t="shared" si="35"/>
        <v>0.12630000000000052</v>
      </c>
      <c r="J55" s="42">
        <f t="shared" si="40"/>
        <v>1.1705000000000183</v>
      </c>
      <c r="K55" s="42">
        <f t="shared" si="41"/>
        <v>1.9279999999997699</v>
      </c>
      <c r="L55" s="18">
        <f t="shared" si="42"/>
        <v>46.901500000000212</v>
      </c>
      <c r="M55" s="20">
        <f t="shared" si="43"/>
        <v>2.3410000000000366</v>
      </c>
      <c r="N55" s="20">
        <f t="shared" si="44"/>
        <v>3.8559999999995398</v>
      </c>
      <c r="O55" s="20">
        <f t="shared" si="45"/>
        <v>93.803000000000424</v>
      </c>
      <c r="P55" s="38"/>
      <c r="Q55" s="3">
        <v>14.1</v>
      </c>
      <c r="R55" s="7">
        <v>68.685000000000002</v>
      </c>
      <c r="S55" s="3">
        <v>14.2</v>
      </c>
      <c r="T55" s="7">
        <v>69.251000000000005</v>
      </c>
    </row>
    <row r="56" spans="1:20" x14ac:dyDescent="0.2">
      <c r="A56" s="37" t="s">
        <v>74</v>
      </c>
      <c r="B56" s="42">
        <v>15.1</v>
      </c>
      <c r="C56" s="41">
        <v>69.167699999999996</v>
      </c>
      <c r="D56" s="7">
        <v>68.769599999999997</v>
      </c>
      <c r="E56" s="42">
        <v>15.2</v>
      </c>
      <c r="F56" s="41">
        <v>67.4773</v>
      </c>
      <c r="G56" s="7">
        <v>67.239099999999993</v>
      </c>
      <c r="H56" s="41">
        <f t="shared" si="34"/>
        <v>0.39809999999999945</v>
      </c>
      <c r="I56" s="41">
        <f t="shared" si="35"/>
        <v>0.23820000000000618</v>
      </c>
      <c r="J56" s="42">
        <f t="shared" si="40"/>
        <v>5.6465000000002448</v>
      </c>
      <c r="K56" s="42">
        <f t="shared" si="41"/>
        <v>6.3959999999997308</v>
      </c>
      <c r="L56" s="18">
        <f t="shared" si="42"/>
        <v>37.957500000000024</v>
      </c>
      <c r="M56" s="20">
        <f t="shared" si="43"/>
        <v>11.29300000000049</v>
      </c>
      <c r="N56" s="20">
        <f t="shared" si="44"/>
        <v>12.791999999999462</v>
      </c>
      <c r="O56" s="20">
        <f t="shared" si="45"/>
        <v>75.915000000000049</v>
      </c>
      <c r="P56" s="38"/>
      <c r="Q56" s="3">
        <v>15.1</v>
      </c>
      <c r="R56" s="7">
        <v>68.769599999999997</v>
      </c>
      <c r="S56" s="3">
        <v>15.2</v>
      </c>
      <c r="T56" s="7">
        <v>67.239099999999993</v>
      </c>
    </row>
    <row r="57" spans="1:20" x14ac:dyDescent="0.2">
      <c r="A57" s="37" t="s">
        <v>90</v>
      </c>
      <c r="B57" s="42">
        <v>16.100000000000001</v>
      </c>
      <c r="C57" s="41">
        <v>68.8673</v>
      </c>
      <c r="D57" s="7">
        <v>68.6721</v>
      </c>
      <c r="E57" s="42">
        <v>16.200000000000003</v>
      </c>
      <c r="F57" s="41">
        <v>69.851500000000001</v>
      </c>
      <c r="G57" s="7">
        <v>69.712500000000006</v>
      </c>
      <c r="H57" s="41">
        <f t="shared" si="34"/>
        <v>0.19519999999999982</v>
      </c>
      <c r="I57" s="41">
        <f t="shared" si="35"/>
        <v>0.13899999999999579</v>
      </c>
      <c r="J57" s="42">
        <f t="shared" si="40"/>
        <v>1.6784999999998291</v>
      </c>
      <c r="K57" s="42">
        <f t="shared" si="41"/>
        <v>2.248000000000161</v>
      </c>
      <c r="L57" s="18">
        <f t="shared" si="42"/>
        <v>46.07350000000001</v>
      </c>
      <c r="M57" s="20">
        <f t="shared" si="43"/>
        <v>3.3569999999996583</v>
      </c>
      <c r="N57" s="20">
        <f t="shared" si="44"/>
        <v>4.496000000000322</v>
      </c>
      <c r="O57" s="20">
        <f t="shared" si="45"/>
        <v>92.14700000000002</v>
      </c>
      <c r="P57" s="38"/>
      <c r="Q57" s="3">
        <v>16.100000000000001</v>
      </c>
      <c r="R57" s="7">
        <v>68.6721</v>
      </c>
      <c r="S57" s="3">
        <v>16.2</v>
      </c>
      <c r="T57" s="7">
        <v>69.712500000000006</v>
      </c>
    </row>
    <row r="58" spans="1:20" x14ac:dyDescent="0.2">
      <c r="A58" s="37" t="s">
        <v>87</v>
      </c>
      <c r="B58" s="42">
        <v>18.100000000000001</v>
      </c>
      <c r="C58" s="41">
        <v>68.882499999999993</v>
      </c>
      <c r="D58" s="7">
        <v>68.666799999999995</v>
      </c>
      <c r="E58" s="42">
        <v>18.200000000000003</v>
      </c>
      <c r="F58" s="41">
        <v>70.629499999999993</v>
      </c>
      <c r="G58" s="7">
        <v>70.477599999999995</v>
      </c>
      <c r="H58" s="41">
        <f t="shared" si="34"/>
        <v>0.21569999999999823</v>
      </c>
      <c r="I58" s="41">
        <f t="shared" si="35"/>
        <v>0.1518999999999977</v>
      </c>
      <c r="J58" s="42">
        <f t="shared" si="40"/>
        <v>2.1944999999999055</v>
      </c>
      <c r="K58" s="42">
        <f t="shared" si="41"/>
        <v>2.5520000000000209</v>
      </c>
      <c r="L58" s="18">
        <f t="shared" si="42"/>
        <v>45.253500000000074</v>
      </c>
      <c r="M58" s="20">
        <f t="shared" si="43"/>
        <v>4.3889999999998111</v>
      </c>
      <c r="N58" s="20">
        <f t="shared" si="44"/>
        <v>5.1040000000000418</v>
      </c>
      <c r="O58" s="20">
        <f t="shared" si="45"/>
        <v>90.507000000000147</v>
      </c>
      <c r="P58" s="38"/>
      <c r="Q58" s="3">
        <v>18.100000000000001</v>
      </c>
      <c r="R58" s="7">
        <v>68.666799999999995</v>
      </c>
      <c r="S58" s="3">
        <v>18.2</v>
      </c>
      <c r="T58" s="7">
        <v>70.477599999999995</v>
      </c>
    </row>
    <row r="59" spans="1:20" x14ac:dyDescent="0.2">
      <c r="A59" s="37" t="s">
        <v>89</v>
      </c>
      <c r="B59" s="42">
        <v>19.100000000000001</v>
      </c>
      <c r="C59" s="41">
        <v>72.501199999999997</v>
      </c>
      <c r="D59" s="7">
        <v>71.837800000000001</v>
      </c>
      <c r="E59" s="42">
        <v>19.200000000000003</v>
      </c>
      <c r="F59" s="41">
        <v>72.3566</v>
      </c>
      <c r="G59" s="7">
        <v>72.090400000000002</v>
      </c>
      <c r="H59" s="41">
        <f t="shared" si="34"/>
        <v>0.66339999999999577</v>
      </c>
      <c r="I59" s="41">
        <f t="shared" si="35"/>
        <v>0.26619999999999777</v>
      </c>
      <c r="J59" s="42">
        <f t="shared" si="40"/>
        <v>6.7664999999999083</v>
      </c>
      <c r="K59" s="42">
        <f t="shared" si="41"/>
        <v>15.88799999999992</v>
      </c>
      <c r="L59" s="18">
        <f t="shared" si="42"/>
        <v>27.345500000000172</v>
      </c>
      <c r="M59" s="20">
        <f t="shared" si="43"/>
        <v>13.532999999999817</v>
      </c>
      <c r="N59" s="20">
        <f t="shared" si="44"/>
        <v>31.775999999999836</v>
      </c>
      <c r="O59" s="20">
        <f t="shared" si="45"/>
        <v>54.691000000000344</v>
      </c>
      <c r="P59" s="38"/>
      <c r="Q59" s="3">
        <v>19.100000000000001</v>
      </c>
      <c r="R59" s="7">
        <v>71.837800000000001</v>
      </c>
      <c r="S59" s="3">
        <v>19.2</v>
      </c>
      <c r="T59" s="7">
        <v>72.090400000000002</v>
      </c>
    </row>
    <row r="60" spans="1:20" x14ac:dyDescent="0.2">
      <c r="A60" s="37" t="s">
        <v>84</v>
      </c>
      <c r="B60" s="42">
        <v>20.100000000000001</v>
      </c>
      <c r="C60" s="41">
        <v>71.597300000000004</v>
      </c>
      <c r="D60" s="7">
        <v>71.064899999999994</v>
      </c>
      <c r="E60" s="42">
        <v>20.200000000000003</v>
      </c>
      <c r="F60" s="41">
        <v>73.814599999999999</v>
      </c>
      <c r="G60" s="7">
        <v>73.561800000000005</v>
      </c>
      <c r="H60" s="41">
        <f t="shared" si="34"/>
        <v>0.53240000000000975</v>
      </c>
      <c r="I60" s="41">
        <f t="shared" si="35"/>
        <v>0.25279999999999347</v>
      </c>
      <c r="J60" s="42">
        <f t="shared" si="40"/>
        <v>6.2304999999997364</v>
      </c>
      <c r="K60" s="42">
        <f t="shared" si="41"/>
        <v>11.184000000000651</v>
      </c>
      <c r="L60" s="18">
        <f t="shared" si="42"/>
        <v>32.585499999999612</v>
      </c>
      <c r="M60" s="20">
        <f t="shared" si="43"/>
        <v>12.460999999999473</v>
      </c>
      <c r="N60" s="20">
        <f t="shared" si="44"/>
        <v>22.368000000001302</v>
      </c>
      <c r="O60" s="20">
        <f t="shared" si="45"/>
        <v>65.170999999999225</v>
      </c>
      <c r="P60" s="38"/>
      <c r="Q60" s="3">
        <v>20.100000000000001</v>
      </c>
      <c r="R60" s="7">
        <v>71.064899999999994</v>
      </c>
      <c r="S60" s="3">
        <v>20.2</v>
      </c>
      <c r="T60" s="7">
        <v>73.561800000000005</v>
      </c>
    </row>
    <row r="61" spans="1:20" x14ac:dyDescent="0.2">
      <c r="A61" s="37" t="s">
        <v>75</v>
      </c>
      <c r="B61" s="42">
        <v>23.1</v>
      </c>
      <c r="C61" s="41">
        <v>71.933999999999997</v>
      </c>
      <c r="D61" s="7">
        <v>71.703599999999994</v>
      </c>
      <c r="E61" s="42">
        <v>23.200000000000003</v>
      </c>
      <c r="F61" s="41">
        <v>71.124200000000002</v>
      </c>
      <c r="G61" s="7">
        <v>71.002499999999998</v>
      </c>
      <c r="H61" s="41">
        <f t="shared" si="34"/>
        <v>0.23040000000000305</v>
      </c>
      <c r="I61" s="41">
        <f t="shared" si="35"/>
        <v>0.12170000000000414</v>
      </c>
      <c r="J61" s="42">
        <f t="shared" si="40"/>
        <v>0.98650000000016291</v>
      </c>
      <c r="K61" s="42">
        <f t="shared" si="41"/>
        <v>4.3479999999999563</v>
      </c>
      <c r="L61" s="18">
        <f t="shared" si="42"/>
        <v>44.665499999999881</v>
      </c>
      <c r="M61" s="20">
        <f t="shared" si="43"/>
        <v>1.9730000000003258</v>
      </c>
      <c r="N61" s="20">
        <f t="shared" si="44"/>
        <v>8.6959999999999127</v>
      </c>
      <c r="O61" s="20">
        <f t="shared" si="45"/>
        <v>89.330999999999761</v>
      </c>
      <c r="P61" s="38"/>
      <c r="Q61" s="3">
        <v>23.1</v>
      </c>
      <c r="R61" s="7">
        <v>71.703599999999994</v>
      </c>
      <c r="S61" s="3">
        <v>23.2</v>
      </c>
      <c r="T61" s="7">
        <v>71.002499999999998</v>
      </c>
    </row>
    <row r="62" spans="1:20" x14ac:dyDescent="0.2">
      <c r="A62" s="37" t="s">
        <v>32</v>
      </c>
      <c r="B62" s="42">
        <v>24.1</v>
      </c>
      <c r="C62" s="41">
        <v>75.232399999999998</v>
      </c>
      <c r="D62" s="7">
        <v>71.351799999999997</v>
      </c>
      <c r="E62" s="42">
        <v>24.200000000000003</v>
      </c>
      <c r="F62" s="41">
        <v>74.883700000000005</v>
      </c>
      <c r="G62" s="7">
        <v>71.001300000000001</v>
      </c>
      <c r="H62" s="41">
        <f t="shared" si="34"/>
        <v>3.8806000000000012</v>
      </c>
      <c r="I62" s="41">
        <f t="shared" si="35"/>
        <v>3.8824000000000041</v>
      </c>
      <c r="J62" s="41" t="s">
        <v>34</v>
      </c>
      <c r="K62" s="41">
        <f>AVERAGE(H62:I62)</f>
        <v>3.8815000000000026</v>
      </c>
      <c r="L62" s="20"/>
      <c r="M62" s="20"/>
      <c r="N62" s="20"/>
      <c r="O62" s="37"/>
      <c r="P62" s="38"/>
      <c r="Q62" s="3">
        <v>24.1</v>
      </c>
      <c r="R62" s="7">
        <v>71.351799999999997</v>
      </c>
      <c r="S62" s="3">
        <v>24.2</v>
      </c>
      <c r="T62" s="7">
        <v>71.001300000000001</v>
      </c>
    </row>
    <row r="63" spans="1:20" x14ac:dyDescent="0.2">
      <c r="A63" s="37" t="s">
        <v>86</v>
      </c>
      <c r="B63" s="42">
        <v>26.1</v>
      </c>
      <c r="C63" s="41">
        <v>71.620199999999997</v>
      </c>
      <c r="D63" s="7">
        <v>71.191299999999998</v>
      </c>
      <c r="E63" s="42">
        <v>26.200000000000003</v>
      </c>
      <c r="F63" s="41">
        <v>68.432900000000004</v>
      </c>
      <c r="G63" s="7">
        <v>68.245599999999996</v>
      </c>
      <c r="H63" s="41">
        <f t="shared" si="34"/>
        <v>0.42889999999999873</v>
      </c>
      <c r="I63" s="41">
        <f t="shared" si="35"/>
        <v>0.18730000000000757</v>
      </c>
      <c r="J63" s="42">
        <f>(I63*1000/25)-$K$62</f>
        <v>3.6105000000003002</v>
      </c>
      <c r="K63" s="42">
        <f t="shared" ref="K63" si="46">50-L63-J63</f>
        <v>9.6639999999996462</v>
      </c>
      <c r="L63" s="18">
        <f>50-((H63*1000/25)-$K$62)</f>
        <v>36.725500000000054</v>
      </c>
      <c r="M63" s="20">
        <f t="shared" ref="M63" si="47">J63/(SUM(J63:L63))*100</f>
        <v>7.2210000000006005</v>
      </c>
      <c r="N63" s="20">
        <f t="shared" ref="N63" si="48">K63/(SUM(J63:L63))*100</f>
        <v>19.327999999999292</v>
      </c>
      <c r="O63" s="20">
        <f t="shared" ref="O63" si="49">L63/(SUM(J63:L63))*100</f>
        <v>73.451000000000107</v>
      </c>
      <c r="P63" s="38"/>
      <c r="Q63" s="3">
        <v>26.1</v>
      </c>
      <c r="R63" s="7">
        <v>71.191299999999998</v>
      </c>
      <c r="S63" s="3">
        <v>26.2</v>
      </c>
      <c r="T63" s="7">
        <v>68.245599999999996</v>
      </c>
    </row>
    <row r="64" spans="1:20" x14ac:dyDescent="0.2">
      <c r="A64" s="37"/>
      <c r="B64" s="42"/>
      <c r="C64" s="41"/>
      <c r="D64" s="41"/>
      <c r="E64" s="42"/>
      <c r="F64" s="41"/>
      <c r="G64" s="41"/>
      <c r="H64" s="1"/>
      <c r="I64" s="1"/>
      <c r="J64" s="1"/>
      <c r="K64" s="1"/>
      <c r="L64" s="20"/>
      <c r="M64" s="20"/>
      <c r="N64" s="20"/>
      <c r="O64" s="37"/>
      <c r="P64" s="38"/>
    </row>
    <row r="65" spans="1:11" x14ac:dyDescent="0.2">
      <c r="A65" s="2" t="s">
        <v>8</v>
      </c>
      <c r="B65" s="2" t="s">
        <v>0</v>
      </c>
      <c r="C65" s="2" t="s">
        <v>8</v>
      </c>
      <c r="D65" s="2" t="s">
        <v>0</v>
      </c>
      <c r="H65" s="1"/>
      <c r="I65" s="1"/>
      <c r="J65" s="1"/>
      <c r="K65" s="1"/>
    </row>
    <row r="66" spans="1:11" x14ac:dyDescent="0.2">
      <c r="A66" s="3">
        <v>1.1000000000000001</v>
      </c>
      <c r="B66" s="7">
        <v>70.8245</v>
      </c>
      <c r="C66" s="3">
        <v>1.2</v>
      </c>
      <c r="D66" s="7">
        <v>63.6755</v>
      </c>
      <c r="H66" s="1"/>
      <c r="I66" s="1"/>
      <c r="J66" s="1"/>
      <c r="K66" s="1"/>
    </row>
    <row r="67" spans="1:11" x14ac:dyDescent="0.2">
      <c r="A67" s="3">
        <v>4.0999999999999996</v>
      </c>
      <c r="B67" s="7">
        <v>71.238799999999998</v>
      </c>
      <c r="C67" s="3">
        <v>4.2</v>
      </c>
      <c r="D67" s="7">
        <v>67.123099999999994</v>
      </c>
    </row>
    <row r="68" spans="1:11" x14ac:dyDescent="0.2">
      <c r="A68" s="3">
        <v>6.1</v>
      </c>
      <c r="B68" s="7">
        <v>71.740700000000004</v>
      </c>
      <c r="C68" s="3">
        <v>6.2</v>
      </c>
      <c r="D68" s="7">
        <v>70.403300000000002</v>
      </c>
    </row>
    <row r="69" spans="1:11" x14ac:dyDescent="0.2">
      <c r="A69" s="3">
        <v>7.1</v>
      </c>
      <c r="B69" s="7">
        <v>72.967699999999994</v>
      </c>
      <c r="C69" s="3">
        <v>7.2</v>
      </c>
      <c r="D69" s="7">
        <v>73.035799999999995</v>
      </c>
    </row>
    <row r="70" spans="1:11" x14ac:dyDescent="0.2">
      <c r="A70" s="3">
        <v>8.1</v>
      </c>
      <c r="B70" s="7">
        <v>73.612200000000001</v>
      </c>
      <c r="C70" s="3">
        <v>8.1999999999999993</v>
      </c>
      <c r="D70" s="7">
        <v>68.481899999999996</v>
      </c>
    </row>
    <row r="71" spans="1:11" x14ac:dyDescent="0.2">
      <c r="A71" s="3">
        <v>9.1</v>
      </c>
      <c r="B71" s="7">
        <v>71.958500000000001</v>
      </c>
      <c r="C71" s="3">
        <v>9.1999999999999993</v>
      </c>
      <c r="D71" s="7">
        <v>72.994399999999999</v>
      </c>
    </row>
    <row r="72" spans="1:11" x14ac:dyDescent="0.2">
      <c r="A72" s="3">
        <v>10.1</v>
      </c>
      <c r="B72" s="7">
        <v>72.843400000000003</v>
      </c>
      <c r="C72" s="3">
        <v>10.199999999999999</v>
      </c>
      <c r="D72" s="7">
        <v>72.436400000000006</v>
      </c>
    </row>
    <row r="73" spans="1:11" x14ac:dyDescent="0.2">
      <c r="A73" s="3">
        <v>11.1</v>
      </c>
      <c r="B73" s="7">
        <v>73.760599999999997</v>
      </c>
      <c r="C73" s="3">
        <v>11.2</v>
      </c>
      <c r="D73" s="7">
        <v>70.509900000000002</v>
      </c>
    </row>
    <row r="74" spans="1:11" x14ac:dyDescent="0.2">
      <c r="A74" s="3">
        <v>12.1</v>
      </c>
      <c r="B74" s="7">
        <v>72.456199999999995</v>
      </c>
      <c r="C74" s="3">
        <v>12.2</v>
      </c>
      <c r="D74" s="7">
        <v>73.349699999999999</v>
      </c>
    </row>
    <row r="75" spans="1:11" x14ac:dyDescent="0.2">
      <c r="A75" s="3">
        <v>13.1</v>
      </c>
      <c r="B75" s="7">
        <v>68.698800000000006</v>
      </c>
      <c r="C75" s="3">
        <v>13.2</v>
      </c>
      <c r="D75" s="7">
        <v>69.042199999999994</v>
      </c>
    </row>
    <row r="76" spans="1:11" x14ac:dyDescent="0.2">
      <c r="A76" s="3">
        <v>14.1</v>
      </c>
      <c r="B76" s="7">
        <v>68.685000000000002</v>
      </c>
      <c r="C76" s="3">
        <v>14.2</v>
      </c>
      <c r="D76" s="7">
        <v>69.251000000000005</v>
      </c>
    </row>
    <row r="77" spans="1:11" x14ac:dyDescent="0.2">
      <c r="A77" s="3">
        <v>15.1</v>
      </c>
      <c r="B77" s="7">
        <v>68.769599999999997</v>
      </c>
      <c r="C77" s="3">
        <v>15.2</v>
      </c>
      <c r="D77" s="7">
        <v>67.239099999999993</v>
      </c>
    </row>
    <row r="78" spans="1:11" x14ac:dyDescent="0.2">
      <c r="A78" s="3">
        <v>16.100000000000001</v>
      </c>
      <c r="B78" s="7">
        <v>68.6721</v>
      </c>
      <c r="C78" s="3">
        <v>16.2</v>
      </c>
      <c r="D78" s="7">
        <v>69.712500000000006</v>
      </c>
    </row>
    <row r="79" spans="1:11" x14ac:dyDescent="0.2">
      <c r="A79" s="3">
        <v>18.100000000000001</v>
      </c>
      <c r="B79" s="7">
        <v>68.666799999999995</v>
      </c>
      <c r="C79" s="3">
        <v>18.2</v>
      </c>
      <c r="D79" s="7">
        <v>70.477599999999995</v>
      </c>
    </row>
    <row r="80" spans="1:11" x14ac:dyDescent="0.2">
      <c r="A80" s="3">
        <v>19.100000000000001</v>
      </c>
      <c r="B80" s="7">
        <v>71.837800000000001</v>
      </c>
      <c r="C80" s="3">
        <v>19.2</v>
      </c>
      <c r="D80" s="7">
        <v>72.090400000000002</v>
      </c>
    </row>
    <row r="81" spans="1:4" x14ac:dyDescent="0.2">
      <c r="A81" s="3">
        <v>20.100000000000001</v>
      </c>
      <c r="B81" s="7">
        <v>71.064899999999994</v>
      </c>
      <c r="C81" s="3">
        <v>20.2</v>
      </c>
      <c r="D81" s="7">
        <v>73.561800000000005</v>
      </c>
    </row>
    <row r="82" spans="1:4" x14ac:dyDescent="0.2">
      <c r="A82" s="3">
        <v>21.1</v>
      </c>
      <c r="B82" s="7">
        <v>73.269199999999998</v>
      </c>
      <c r="C82" s="3">
        <v>21.2</v>
      </c>
      <c r="D82" s="7">
        <v>71.853499999999997</v>
      </c>
    </row>
    <row r="83" spans="1:4" x14ac:dyDescent="0.2">
      <c r="A83" s="3">
        <v>22.1</v>
      </c>
      <c r="B83" s="7">
        <v>68.403999999999996</v>
      </c>
      <c r="C83" s="3">
        <v>22.2</v>
      </c>
      <c r="D83" s="7">
        <v>71.188599999999994</v>
      </c>
    </row>
    <row r="84" spans="1:4" x14ac:dyDescent="0.2">
      <c r="A84" s="3">
        <v>23.1</v>
      </c>
      <c r="B84" s="7">
        <v>71.703599999999994</v>
      </c>
      <c r="C84" s="3">
        <v>23.2</v>
      </c>
      <c r="D84" s="7">
        <v>71.002499999999998</v>
      </c>
    </row>
    <row r="85" spans="1:4" x14ac:dyDescent="0.2">
      <c r="A85" s="3">
        <v>24.1</v>
      </c>
      <c r="B85" s="7">
        <v>71.351799999999997</v>
      </c>
      <c r="C85" s="3">
        <v>24.2</v>
      </c>
      <c r="D85" s="7">
        <v>71.001300000000001</v>
      </c>
    </row>
    <row r="86" spans="1:4" x14ac:dyDescent="0.2">
      <c r="A86" s="3">
        <v>26.1</v>
      </c>
      <c r="B86" s="7">
        <v>71.191299999999998</v>
      </c>
      <c r="C86" s="3">
        <v>26.2</v>
      </c>
      <c r="D86" s="7">
        <v>68.245599999999996</v>
      </c>
    </row>
  </sheetData>
  <sortState ref="A48:F65">
    <sortCondition ref="B48:B65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8"/>
  <sheetViews>
    <sheetView workbookViewId="0"/>
  </sheetViews>
  <sheetFormatPr defaultRowHeight="18" customHeight="1" x14ac:dyDescent="0.2"/>
  <cols>
    <col min="1" max="1" width="10.7109375" style="1" customWidth="1"/>
    <col min="2" max="2" width="6.28515625" style="3" customWidth="1"/>
    <col min="3" max="3" width="13.7109375" style="3" customWidth="1"/>
    <col min="4" max="4" width="8" style="3" bestFit="1" customWidth="1"/>
    <col min="5" max="5" width="8.42578125" style="3" bestFit="1" customWidth="1"/>
    <col min="6" max="6" width="9.140625" style="3"/>
    <col min="7" max="8" width="13.7109375" style="3" customWidth="1"/>
    <col min="9" max="9" width="9.140625" style="3"/>
    <col min="10" max="11" width="13.7109375" style="3" customWidth="1"/>
    <col min="12" max="12" width="10.7109375" style="1" customWidth="1"/>
    <col min="13" max="16384" width="9.140625" style="1"/>
  </cols>
  <sheetData>
    <row r="1" spans="1:12" ht="18" customHeight="1" x14ac:dyDescent="0.2">
      <c r="A1" s="34" t="s">
        <v>1</v>
      </c>
      <c r="B1" s="21"/>
      <c r="C1" s="21"/>
      <c r="D1" s="21"/>
      <c r="E1" s="21"/>
      <c r="F1" s="22"/>
      <c r="G1" s="22"/>
      <c r="H1" s="23"/>
      <c r="I1" s="5"/>
      <c r="J1" s="5"/>
      <c r="K1" s="23"/>
    </row>
    <row r="2" spans="1:12" ht="18" customHeight="1" x14ac:dyDescent="0.2">
      <c r="A2" s="33" t="s">
        <v>2</v>
      </c>
      <c r="B2" s="24" t="s">
        <v>54</v>
      </c>
      <c r="C2" s="21"/>
      <c r="D2" s="21"/>
      <c r="E2" s="21"/>
      <c r="F2" s="22"/>
      <c r="G2" s="22"/>
      <c r="H2" s="23"/>
      <c r="I2" s="5"/>
      <c r="J2" s="5"/>
      <c r="K2" s="23"/>
    </row>
    <row r="3" spans="1:12" ht="18" customHeight="1" x14ac:dyDescent="0.2">
      <c r="A3" s="33" t="s">
        <v>3</v>
      </c>
      <c r="B3" s="25" t="s">
        <v>55</v>
      </c>
      <c r="C3" s="21"/>
      <c r="D3" s="21"/>
      <c r="E3" s="21"/>
      <c r="F3" s="22"/>
      <c r="G3" s="22"/>
      <c r="H3" s="23"/>
      <c r="I3" s="5"/>
      <c r="J3" s="5"/>
      <c r="K3" s="23"/>
    </row>
    <row r="4" spans="1:12" ht="18" customHeight="1" x14ac:dyDescent="0.2">
      <c r="A4" s="33" t="s">
        <v>4</v>
      </c>
      <c r="B4" s="26" t="s">
        <v>33</v>
      </c>
      <c r="C4" s="21"/>
      <c r="D4" s="21"/>
      <c r="E4" s="21"/>
      <c r="F4" s="22"/>
      <c r="G4" s="22"/>
      <c r="H4" s="35"/>
      <c r="I4" s="5"/>
      <c r="J4" s="5"/>
      <c r="K4" s="35"/>
    </row>
    <row r="5" spans="1:12" ht="18" customHeight="1" x14ac:dyDescent="0.2">
      <c r="A5" s="44">
        <v>42066</v>
      </c>
      <c r="B5" s="9" t="s">
        <v>5</v>
      </c>
      <c r="C5" s="9" t="s">
        <v>6</v>
      </c>
      <c r="D5" s="9" t="s">
        <v>7</v>
      </c>
      <c r="E5" s="9" t="s">
        <v>7</v>
      </c>
      <c r="F5" s="10" t="s">
        <v>8</v>
      </c>
      <c r="G5" s="11" t="s">
        <v>9</v>
      </c>
      <c r="H5" s="11" t="s">
        <v>10</v>
      </c>
      <c r="I5" s="8" t="s">
        <v>8</v>
      </c>
      <c r="J5" s="11" t="s">
        <v>9</v>
      </c>
      <c r="K5" s="11" t="s">
        <v>11</v>
      </c>
      <c r="L5" s="10" t="s">
        <v>12</v>
      </c>
    </row>
    <row r="6" spans="1:12" ht="18" customHeight="1" x14ac:dyDescent="0.2">
      <c r="A6" s="13" t="s">
        <v>56</v>
      </c>
      <c r="B6" s="13" t="s">
        <v>13</v>
      </c>
      <c r="C6" s="13" t="s">
        <v>14</v>
      </c>
      <c r="D6" s="13" t="s">
        <v>15</v>
      </c>
      <c r="E6" s="13" t="s">
        <v>16</v>
      </c>
      <c r="F6" s="14" t="s">
        <v>15</v>
      </c>
      <c r="G6" s="14" t="s">
        <v>15</v>
      </c>
      <c r="H6" s="15" t="s">
        <v>17</v>
      </c>
      <c r="I6" s="12" t="s">
        <v>16</v>
      </c>
      <c r="J6" s="12" t="s">
        <v>16</v>
      </c>
      <c r="K6" s="15" t="s">
        <v>17</v>
      </c>
      <c r="L6" s="16" t="s">
        <v>18</v>
      </c>
    </row>
    <row r="7" spans="1:12" ht="18" customHeight="1" x14ac:dyDescent="0.2">
      <c r="A7" s="43">
        <v>24</v>
      </c>
      <c r="B7" s="28" t="s">
        <v>19</v>
      </c>
      <c r="C7" s="28" t="s">
        <v>37</v>
      </c>
      <c r="D7" s="28" t="s">
        <v>19</v>
      </c>
      <c r="E7" s="28" t="s">
        <v>19</v>
      </c>
      <c r="F7" s="28">
        <v>14.1</v>
      </c>
      <c r="G7" s="28" t="s">
        <v>19</v>
      </c>
      <c r="H7" s="29">
        <v>69.3108</v>
      </c>
      <c r="I7" s="28">
        <f>F7+0.1</f>
        <v>14.2</v>
      </c>
      <c r="J7" s="28" t="s">
        <v>19</v>
      </c>
      <c r="K7" s="29">
        <v>69.499700000000004</v>
      </c>
      <c r="L7" s="27">
        <v>42068</v>
      </c>
    </row>
    <row r="8" spans="1:12" ht="18" customHeight="1" x14ac:dyDescent="0.2">
      <c r="A8" s="43">
        <v>24</v>
      </c>
      <c r="B8" s="28" t="s">
        <v>19</v>
      </c>
      <c r="C8" s="28" t="s">
        <v>38</v>
      </c>
      <c r="D8" s="28" t="s">
        <v>19</v>
      </c>
      <c r="E8" s="28" t="s">
        <v>19</v>
      </c>
      <c r="F8" s="28">
        <v>8.1</v>
      </c>
      <c r="G8" s="28" t="s">
        <v>19</v>
      </c>
      <c r="H8" s="29">
        <v>73.843800000000002</v>
      </c>
      <c r="I8" s="28">
        <f t="shared" ref="I8:I24" si="0">F8+0.1</f>
        <v>8.1999999999999993</v>
      </c>
      <c r="J8" s="28" t="s">
        <v>19</v>
      </c>
      <c r="K8" s="29">
        <v>68.614599999999996</v>
      </c>
      <c r="L8" s="27">
        <v>42068</v>
      </c>
    </row>
    <row r="9" spans="1:12" ht="18" customHeight="1" x14ac:dyDescent="0.2">
      <c r="A9" s="43">
        <v>24</v>
      </c>
      <c r="B9" s="28" t="s">
        <v>19</v>
      </c>
      <c r="C9" s="28" t="s">
        <v>39</v>
      </c>
      <c r="D9" s="28" t="s">
        <v>19</v>
      </c>
      <c r="E9" s="28" t="s">
        <v>19</v>
      </c>
      <c r="F9" s="28">
        <v>4.0999999999999996</v>
      </c>
      <c r="G9" s="28" t="s">
        <v>19</v>
      </c>
      <c r="H9" s="29">
        <v>71.660700000000006</v>
      </c>
      <c r="I9" s="28">
        <f t="shared" si="0"/>
        <v>4.1999999999999993</v>
      </c>
      <c r="J9" s="28" t="s">
        <v>19</v>
      </c>
      <c r="K9" s="29">
        <v>67.3536</v>
      </c>
      <c r="L9" s="27">
        <v>42068</v>
      </c>
    </row>
    <row r="10" spans="1:12" ht="18" customHeight="1" x14ac:dyDescent="0.2">
      <c r="A10" s="43">
        <v>24</v>
      </c>
      <c r="B10" s="28" t="s">
        <v>19</v>
      </c>
      <c r="C10" s="28" t="s">
        <v>40</v>
      </c>
      <c r="D10" s="28" t="s">
        <v>19</v>
      </c>
      <c r="E10" s="28" t="s">
        <v>19</v>
      </c>
      <c r="F10" s="28">
        <v>7.1</v>
      </c>
      <c r="G10" s="28" t="s">
        <v>19</v>
      </c>
      <c r="H10" s="29">
        <v>73.228099999999998</v>
      </c>
      <c r="I10" s="28">
        <f t="shared" si="0"/>
        <v>7.1999999999999993</v>
      </c>
      <c r="J10" s="28" t="s">
        <v>19</v>
      </c>
      <c r="K10" s="29">
        <v>73.160600000000002</v>
      </c>
      <c r="L10" s="27">
        <v>42068</v>
      </c>
    </row>
    <row r="11" spans="1:12" ht="18" customHeight="1" x14ac:dyDescent="0.2">
      <c r="A11" s="43">
        <v>24</v>
      </c>
      <c r="B11" s="28" t="s">
        <v>19</v>
      </c>
      <c r="C11" s="28" t="s">
        <v>41</v>
      </c>
      <c r="D11" s="28" t="s">
        <v>19</v>
      </c>
      <c r="E11" s="28" t="s">
        <v>19</v>
      </c>
      <c r="F11" s="28">
        <v>26.1</v>
      </c>
      <c r="G11" s="28" t="s">
        <v>19</v>
      </c>
      <c r="H11" s="29">
        <v>71.6066</v>
      </c>
      <c r="I11" s="28">
        <f t="shared" si="0"/>
        <v>26.200000000000003</v>
      </c>
      <c r="J11" s="28" t="s">
        <v>19</v>
      </c>
      <c r="K11" s="29">
        <v>68.484300000000005</v>
      </c>
      <c r="L11" s="27">
        <v>42068</v>
      </c>
    </row>
    <row r="12" spans="1:12" ht="18" customHeight="1" x14ac:dyDescent="0.2">
      <c r="A12" s="43">
        <v>24</v>
      </c>
      <c r="B12" s="28" t="s">
        <v>19</v>
      </c>
      <c r="C12" s="28" t="s">
        <v>42</v>
      </c>
      <c r="D12" s="28" t="s">
        <v>19</v>
      </c>
      <c r="E12" s="28" t="s">
        <v>19</v>
      </c>
      <c r="F12" s="28">
        <v>22.1</v>
      </c>
      <c r="G12" s="28" t="s">
        <v>19</v>
      </c>
      <c r="H12" s="29">
        <v>68.762699999999995</v>
      </c>
      <c r="I12" s="28">
        <f t="shared" si="0"/>
        <v>22.200000000000003</v>
      </c>
      <c r="J12" s="28" t="s">
        <v>19</v>
      </c>
      <c r="K12" s="29">
        <v>71.348399999999998</v>
      </c>
      <c r="L12" s="27">
        <v>42068</v>
      </c>
    </row>
    <row r="13" spans="1:12" ht="18" customHeight="1" x14ac:dyDescent="0.2">
      <c r="A13" s="43">
        <v>24</v>
      </c>
      <c r="B13" s="28" t="s">
        <v>19</v>
      </c>
      <c r="C13" s="28" t="s">
        <v>43</v>
      </c>
      <c r="D13" s="28" t="s">
        <v>19</v>
      </c>
      <c r="E13" s="28" t="s">
        <v>19</v>
      </c>
      <c r="F13" s="28">
        <v>10.1</v>
      </c>
      <c r="G13" s="28" t="s">
        <v>19</v>
      </c>
      <c r="H13" s="29">
        <v>73.214600000000004</v>
      </c>
      <c r="I13" s="28">
        <f t="shared" si="0"/>
        <v>10.199999999999999</v>
      </c>
      <c r="J13" s="28" t="s">
        <v>19</v>
      </c>
      <c r="K13" s="29">
        <v>72.624099999999999</v>
      </c>
      <c r="L13" s="27">
        <v>42068</v>
      </c>
    </row>
    <row r="14" spans="1:12" ht="18" customHeight="1" x14ac:dyDescent="0.2">
      <c r="A14" s="43">
        <v>24</v>
      </c>
      <c r="B14" s="28" t="s">
        <v>19</v>
      </c>
      <c r="C14" s="28" t="s">
        <v>44</v>
      </c>
      <c r="D14" s="28" t="s">
        <v>19</v>
      </c>
      <c r="E14" s="28" t="s">
        <v>19</v>
      </c>
      <c r="F14" s="28">
        <v>24.1</v>
      </c>
      <c r="G14" s="28" t="s">
        <v>19</v>
      </c>
      <c r="H14" s="29">
        <v>72.015100000000004</v>
      </c>
      <c r="I14" s="28">
        <f t="shared" si="0"/>
        <v>24.200000000000003</v>
      </c>
      <c r="J14" s="28" t="s">
        <v>19</v>
      </c>
      <c r="K14" s="29">
        <v>71.260199999999998</v>
      </c>
      <c r="L14" s="27">
        <v>42068</v>
      </c>
    </row>
    <row r="15" spans="1:12" ht="18" customHeight="1" x14ac:dyDescent="0.2">
      <c r="A15" s="43">
        <v>24</v>
      </c>
      <c r="B15" s="28" t="s">
        <v>19</v>
      </c>
      <c r="C15" s="28" t="s">
        <v>45</v>
      </c>
      <c r="D15" s="28" t="s">
        <v>19</v>
      </c>
      <c r="E15" s="28" t="s">
        <v>19</v>
      </c>
      <c r="F15" s="28">
        <v>9.1</v>
      </c>
      <c r="G15" s="28" t="s">
        <v>19</v>
      </c>
      <c r="H15" s="29">
        <v>72.189800000000005</v>
      </c>
      <c r="I15" s="28">
        <f t="shared" si="0"/>
        <v>9.1999999999999993</v>
      </c>
      <c r="J15" s="28" t="s">
        <v>19</v>
      </c>
      <c r="K15" s="29">
        <v>73.147099999999995</v>
      </c>
      <c r="L15" s="27">
        <v>42068</v>
      </c>
    </row>
    <row r="16" spans="1:12" ht="18" customHeight="1" x14ac:dyDescent="0.2">
      <c r="A16" s="43">
        <v>24</v>
      </c>
      <c r="B16" s="28" t="s">
        <v>19</v>
      </c>
      <c r="C16" s="28" t="s">
        <v>46</v>
      </c>
      <c r="D16" s="28" t="s">
        <v>19</v>
      </c>
      <c r="E16" s="28" t="s">
        <v>19</v>
      </c>
      <c r="F16" s="28">
        <v>15.1</v>
      </c>
      <c r="G16" s="28" t="s">
        <v>19</v>
      </c>
      <c r="H16" s="29">
        <v>69.163600000000002</v>
      </c>
      <c r="I16" s="28">
        <f t="shared" si="0"/>
        <v>15.2</v>
      </c>
      <c r="J16" s="28" t="s">
        <v>19</v>
      </c>
      <c r="K16" s="29">
        <v>67.425299999999993</v>
      </c>
      <c r="L16" s="27">
        <v>42068</v>
      </c>
    </row>
    <row r="17" spans="1:12" ht="18" customHeight="1" x14ac:dyDescent="0.2">
      <c r="A17" s="43">
        <v>24</v>
      </c>
      <c r="B17" s="28" t="s">
        <v>19</v>
      </c>
      <c r="C17" s="28" t="s">
        <v>47</v>
      </c>
      <c r="D17" s="28" t="s">
        <v>19</v>
      </c>
      <c r="E17" s="28" t="s">
        <v>19</v>
      </c>
      <c r="F17" s="28">
        <v>12.1</v>
      </c>
      <c r="G17" s="28" t="s">
        <v>19</v>
      </c>
      <c r="H17" s="29">
        <v>72.9923</v>
      </c>
      <c r="I17" s="28">
        <f t="shared" si="0"/>
        <v>12.2</v>
      </c>
      <c r="J17" s="28" t="s">
        <v>19</v>
      </c>
      <c r="K17" s="29">
        <v>73.659700000000001</v>
      </c>
      <c r="L17" s="27">
        <v>42068</v>
      </c>
    </row>
    <row r="18" spans="1:12" ht="18" customHeight="1" x14ac:dyDescent="0.2">
      <c r="A18" s="43">
        <v>24</v>
      </c>
      <c r="B18" s="28" t="s">
        <v>19</v>
      </c>
      <c r="C18" s="28" t="s">
        <v>48</v>
      </c>
      <c r="D18" s="28" t="s">
        <v>19</v>
      </c>
      <c r="E18" s="28" t="s">
        <v>19</v>
      </c>
      <c r="F18" s="28">
        <v>23.1</v>
      </c>
      <c r="G18" s="28" t="s">
        <v>19</v>
      </c>
      <c r="H18" s="29">
        <v>72.085099999999997</v>
      </c>
      <c r="I18" s="28">
        <f t="shared" si="0"/>
        <v>23.200000000000003</v>
      </c>
      <c r="J18" s="28" t="s">
        <v>19</v>
      </c>
      <c r="K18" s="29">
        <v>71.180400000000006</v>
      </c>
      <c r="L18" s="27">
        <v>42068</v>
      </c>
    </row>
    <row r="19" spans="1:12" ht="18" customHeight="1" x14ac:dyDescent="0.2">
      <c r="A19" s="43">
        <v>24</v>
      </c>
      <c r="B19" s="28" t="s">
        <v>19</v>
      </c>
      <c r="C19" s="28" t="s">
        <v>49</v>
      </c>
      <c r="D19" s="28" t="s">
        <v>19</v>
      </c>
      <c r="E19" s="28" t="s">
        <v>19</v>
      </c>
      <c r="F19" s="30">
        <v>6.1</v>
      </c>
      <c r="G19" s="28" t="s">
        <v>19</v>
      </c>
      <c r="H19" s="31">
        <v>71.9024</v>
      </c>
      <c r="I19" s="28">
        <f t="shared" si="0"/>
        <v>6.1999999999999993</v>
      </c>
      <c r="J19" s="28" t="s">
        <v>19</v>
      </c>
      <c r="K19" s="31">
        <v>70.529899999999998</v>
      </c>
      <c r="L19" s="27">
        <v>42068</v>
      </c>
    </row>
    <row r="20" spans="1:12" ht="18" customHeight="1" x14ac:dyDescent="0.2">
      <c r="A20" s="43">
        <v>24</v>
      </c>
      <c r="B20" s="28" t="s">
        <v>19</v>
      </c>
      <c r="C20" s="28" t="s">
        <v>50</v>
      </c>
      <c r="D20" s="28" t="s">
        <v>19</v>
      </c>
      <c r="E20" s="28" t="s">
        <v>19</v>
      </c>
      <c r="F20" s="28">
        <v>13.1</v>
      </c>
      <c r="G20" s="28" t="s">
        <v>19</v>
      </c>
      <c r="H20" s="29">
        <v>69.320300000000003</v>
      </c>
      <c r="I20" s="28">
        <f t="shared" si="0"/>
        <v>13.2</v>
      </c>
      <c r="J20" s="28" t="s">
        <v>19</v>
      </c>
      <c r="K20" s="29">
        <v>69.264300000000006</v>
      </c>
      <c r="L20" s="27">
        <v>42068</v>
      </c>
    </row>
    <row r="21" spans="1:12" ht="18" customHeight="1" x14ac:dyDescent="0.2">
      <c r="A21" s="43">
        <v>24</v>
      </c>
      <c r="B21" s="28" t="s">
        <v>19</v>
      </c>
      <c r="C21" s="28" t="s">
        <v>51</v>
      </c>
      <c r="D21" s="28" t="s">
        <v>19</v>
      </c>
      <c r="E21" s="28" t="s">
        <v>19</v>
      </c>
      <c r="F21" s="28">
        <v>19.100000000000001</v>
      </c>
      <c r="G21" s="28" t="s">
        <v>19</v>
      </c>
      <c r="H21" s="29">
        <v>72.203999999999994</v>
      </c>
      <c r="I21" s="28">
        <f t="shared" si="0"/>
        <v>19.200000000000003</v>
      </c>
      <c r="J21" s="28" t="s">
        <v>19</v>
      </c>
      <c r="K21" s="29">
        <v>72.314700000000002</v>
      </c>
      <c r="L21" s="27">
        <v>42068</v>
      </c>
    </row>
    <row r="22" spans="1:12" ht="18" customHeight="1" x14ac:dyDescent="0.2">
      <c r="A22" s="43">
        <v>24</v>
      </c>
      <c r="B22" s="28" t="s">
        <v>19</v>
      </c>
      <c r="C22" s="28" t="s">
        <v>52</v>
      </c>
      <c r="D22" s="28" t="s">
        <v>19</v>
      </c>
      <c r="E22" s="28" t="s">
        <v>19</v>
      </c>
      <c r="F22" s="28">
        <v>20.100000000000001</v>
      </c>
      <c r="G22" s="28" t="s">
        <v>19</v>
      </c>
      <c r="H22" s="29">
        <v>71.545100000000005</v>
      </c>
      <c r="I22" s="28">
        <f t="shared" si="0"/>
        <v>20.200000000000003</v>
      </c>
      <c r="J22" s="28" t="s">
        <v>19</v>
      </c>
      <c r="K22" s="29">
        <v>73.778000000000006</v>
      </c>
      <c r="L22" s="27">
        <v>42068</v>
      </c>
    </row>
    <row r="23" spans="1:12" ht="18" customHeight="1" x14ac:dyDescent="0.2">
      <c r="A23" s="43">
        <v>24</v>
      </c>
      <c r="B23" s="28" t="s">
        <v>19</v>
      </c>
      <c r="C23" s="28" t="s">
        <v>53</v>
      </c>
      <c r="D23" s="28" t="s">
        <v>19</v>
      </c>
      <c r="E23" s="28" t="s">
        <v>19</v>
      </c>
      <c r="F23" s="28">
        <v>21.1</v>
      </c>
      <c r="G23" s="29" t="s">
        <v>19</v>
      </c>
      <c r="H23" s="29">
        <v>73.633799999999994</v>
      </c>
      <c r="I23" s="28">
        <f t="shared" si="0"/>
        <v>21.200000000000003</v>
      </c>
      <c r="J23" s="28" t="s">
        <v>19</v>
      </c>
      <c r="K23" s="29">
        <v>72.038600000000002</v>
      </c>
      <c r="L23" s="27">
        <v>42068</v>
      </c>
    </row>
    <row r="24" spans="1:12" ht="18" customHeight="1" x14ac:dyDescent="0.2">
      <c r="A24" s="28" t="s">
        <v>19</v>
      </c>
      <c r="B24" s="28" t="s">
        <v>19</v>
      </c>
      <c r="C24" s="28" t="s">
        <v>32</v>
      </c>
      <c r="D24" s="28" t="s">
        <v>19</v>
      </c>
      <c r="E24" s="28" t="s">
        <v>19</v>
      </c>
      <c r="F24" s="28">
        <v>16.100000000000001</v>
      </c>
      <c r="G24" s="29" t="s">
        <v>19</v>
      </c>
      <c r="H24" s="29">
        <v>72.505399999999995</v>
      </c>
      <c r="I24" s="28">
        <f t="shared" si="0"/>
        <v>16.200000000000003</v>
      </c>
      <c r="J24" s="28" t="s">
        <v>19</v>
      </c>
      <c r="K24" s="29">
        <v>73.559100000000001</v>
      </c>
      <c r="L24" s="27">
        <v>42068</v>
      </c>
    </row>
    <row r="25" spans="1:12" ht="18" customHeight="1" x14ac:dyDescent="0.2">
      <c r="A25" s="28"/>
      <c r="B25" s="28"/>
      <c r="C25" s="28"/>
      <c r="D25" s="28"/>
      <c r="E25" s="28"/>
      <c r="F25" s="28"/>
      <c r="G25" s="29"/>
      <c r="H25" s="29"/>
      <c r="I25" s="28"/>
      <c r="J25" s="28"/>
      <c r="K25" s="29"/>
      <c r="L25" s="27"/>
    </row>
    <row r="26" spans="1:12" ht="18" customHeight="1" x14ac:dyDescent="0.2">
      <c r="A26" s="44">
        <v>42079</v>
      </c>
      <c r="B26" s="9" t="s">
        <v>5</v>
      </c>
      <c r="C26" s="9" t="s">
        <v>6</v>
      </c>
      <c r="D26" s="9" t="s">
        <v>7</v>
      </c>
      <c r="E26" s="9" t="s">
        <v>7</v>
      </c>
      <c r="F26" s="10" t="s">
        <v>8</v>
      </c>
      <c r="G26" s="11" t="s">
        <v>9</v>
      </c>
      <c r="H26" s="11" t="s">
        <v>10</v>
      </c>
      <c r="I26" s="8" t="s">
        <v>8</v>
      </c>
      <c r="J26" s="11" t="s">
        <v>9</v>
      </c>
      <c r="K26" s="11" t="s">
        <v>11</v>
      </c>
      <c r="L26" s="10" t="s">
        <v>12</v>
      </c>
    </row>
    <row r="27" spans="1:12" ht="18" customHeight="1" x14ac:dyDescent="0.2">
      <c r="A27" s="13" t="s">
        <v>56</v>
      </c>
      <c r="B27" s="13" t="s">
        <v>13</v>
      </c>
      <c r="C27" s="13" t="s">
        <v>14</v>
      </c>
      <c r="D27" s="13" t="s">
        <v>15</v>
      </c>
      <c r="E27" s="13" t="s">
        <v>16</v>
      </c>
      <c r="F27" s="14" t="s">
        <v>15</v>
      </c>
      <c r="G27" s="14" t="s">
        <v>15</v>
      </c>
      <c r="H27" s="15" t="s">
        <v>17</v>
      </c>
      <c r="I27" s="12" t="s">
        <v>16</v>
      </c>
      <c r="J27" s="12" t="s">
        <v>16</v>
      </c>
      <c r="K27" s="15" t="s">
        <v>17</v>
      </c>
      <c r="L27" s="16" t="s">
        <v>18</v>
      </c>
    </row>
    <row r="28" spans="1:12" ht="18" customHeight="1" x14ac:dyDescent="0.2">
      <c r="A28" s="28">
        <f>AVERAGE(23, 22.2)</f>
        <v>22.6</v>
      </c>
      <c r="B28" s="28" t="s">
        <v>19</v>
      </c>
      <c r="C28" s="28" t="s">
        <v>57</v>
      </c>
      <c r="D28" s="28" t="s">
        <v>19</v>
      </c>
      <c r="E28" s="28" t="s">
        <v>19</v>
      </c>
      <c r="F28" s="28">
        <v>12.1</v>
      </c>
      <c r="G28" s="28" t="s">
        <v>19</v>
      </c>
      <c r="H28" s="29">
        <v>72.795299999999997</v>
      </c>
      <c r="I28" s="28">
        <f t="shared" ref="I28:I45" si="1">F28+0.1</f>
        <v>12.2</v>
      </c>
      <c r="J28" s="28" t="s">
        <v>19</v>
      </c>
      <c r="K28" s="29">
        <v>73.485799999999998</v>
      </c>
      <c r="L28" s="27">
        <v>42081</v>
      </c>
    </row>
    <row r="29" spans="1:12" ht="18" customHeight="1" x14ac:dyDescent="0.2">
      <c r="A29" s="28">
        <f t="shared" ref="A29:A44" si="2">AVERAGE(23, 22.2)</f>
        <v>22.6</v>
      </c>
      <c r="B29" s="28" t="s">
        <v>19</v>
      </c>
      <c r="C29" s="28" t="s">
        <v>58</v>
      </c>
      <c r="D29" s="28" t="s">
        <v>19</v>
      </c>
      <c r="E29" s="28" t="s">
        <v>19</v>
      </c>
      <c r="F29" s="28">
        <v>14.1</v>
      </c>
      <c r="G29" s="29" t="s">
        <v>19</v>
      </c>
      <c r="H29" s="29">
        <v>69.014399999999995</v>
      </c>
      <c r="I29" s="28">
        <f t="shared" si="1"/>
        <v>14.2</v>
      </c>
      <c r="J29" s="29" t="s">
        <v>19</v>
      </c>
      <c r="K29" s="29">
        <v>69.400099999999995</v>
      </c>
      <c r="L29" s="27">
        <v>42081</v>
      </c>
    </row>
    <row r="30" spans="1:12" ht="18" customHeight="1" x14ac:dyDescent="0.2">
      <c r="A30" s="28">
        <f t="shared" si="2"/>
        <v>22.6</v>
      </c>
      <c r="B30" s="28" t="s">
        <v>19</v>
      </c>
      <c r="C30" s="28" t="s">
        <v>59</v>
      </c>
      <c r="D30" s="28" t="s">
        <v>19</v>
      </c>
      <c r="E30" s="28" t="s">
        <v>19</v>
      </c>
      <c r="F30" s="28">
        <v>4.0999999999999996</v>
      </c>
      <c r="G30" s="29" t="s">
        <v>19</v>
      </c>
      <c r="H30" s="29">
        <v>71.608500000000006</v>
      </c>
      <c r="I30" s="28">
        <f t="shared" si="1"/>
        <v>4.1999999999999993</v>
      </c>
      <c r="J30" s="29" t="s">
        <v>19</v>
      </c>
      <c r="K30" s="29">
        <v>67.368600000000001</v>
      </c>
      <c r="L30" s="27">
        <v>42081</v>
      </c>
    </row>
    <row r="31" spans="1:12" ht="18" customHeight="1" x14ac:dyDescent="0.2">
      <c r="A31" s="28">
        <f t="shared" si="2"/>
        <v>22.6</v>
      </c>
      <c r="B31" s="28" t="s">
        <v>19</v>
      </c>
      <c r="C31" s="28" t="s">
        <v>60</v>
      </c>
      <c r="D31" s="28" t="s">
        <v>19</v>
      </c>
      <c r="E31" s="28" t="s">
        <v>19</v>
      </c>
      <c r="F31" s="28">
        <v>15.1</v>
      </c>
      <c r="G31" s="29" t="s">
        <v>19</v>
      </c>
      <c r="H31" s="29">
        <v>69.033500000000004</v>
      </c>
      <c r="I31" s="28">
        <f t="shared" si="1"/>
        <v>15.2</v>
      </c>
      <c r="J31" s="29" t="s">
        <v>19</v>
      </c>
      <c r="K31" s="29">
        <v>67.395099999999999</v>
      </c>
      <c r="L31" s="27">
        <v>42081</v>
      </c>
    </row>
    <row r="32" spans="1:12" ht="18" customHeight="1" x14ac:dyDescent="0.2">
      <c r="A32" s="28">
        <f t="shared" si="2"/>
        <v>22.6</v>
      </c>
      <c r="B32" s="28" t="s">
        <v>19</v>
      </c>
      <c r="C32" s="28" t="s">
        <v>61</v>
      </c>
      <c r="D32" s="28" t="s">
        <v>19</v>
      </c>
      <c r="E32" s="28" t="s">
        <v>19</v>
      </c>
      <c r="F32" s="28">
        <v>11.1</v>
      </c>
      <c r="G32" s="29" t="s">
        <v>19</v>
      </c>
      <c r="H32" s="29">
        <v>74.164000000000001</v>
      </c>
      <c r="I32" s="28">
        <f t="shared" si="1"/>
        <v>11.2</v>
      </c>
      <c r="J32" s="29" t="s">
        <v>19</v>
      </c>
      <c r="K32" s="29">
        <v>70.711699999999993</v>
      </c>
      <c r="L32" s="27">
        <v>42081</v>
      </c>
    </row>
    <row r="33" spans="1:12" ht="18" customHeight="1" x14ac:dyDescent="0.2">
      <c r="A33" s="28">
        <f t="shared" si="2"/>
        <v>22.6</v>
      </c>
      <c r="B33" s="28" t="s">
        <v>19</v>
      </c>
      <c r="C33" s="28" t="s">
        <v>62</v>
      </c>
      <c r="D33" s="28" t="s">
        <v>19</v>
      </c>
      <c r="E33" s="28" t="s">
        <v>19</v>
      </c>
      <c r="F33" s="28">
        <v>26.1</v>
      </c>
      <c r="G33" s="29" t="s">
        <v>19</v>
      </c>
      <c r="H33" s="29">
        <v>71.824799999999996</v>
      </c>
      <c r="I33" s="28">
        <f t="shared" si="1"/>
        <v>26.200000000000003</v>
      </c>
      <c r="J33" s="29" t="s">
        <v>19</v>
      </c>
      <c r="K33" s="29">
        <v>68.508200000000002</v>
      </c>
      <c r="L33" s="27">
        <v>42081</v>
      </c>
    </row>
    <row r="34" spans="1:12" ht="18" customHeight="1" x14ac:dyDescent="0.2">
      <c r="A34" s="28">
        <f t="shared" si="2"/>
        <v>22.6</v>
      </c>
      <c r="B34" s="28" t="s">
        <v>19</v>
      </c>
      <c r="C34" s="28" t="s">
        <v>63</v>
      </c>
      <c r="D34" s="28" t="s">
        <v>19</v>
      </c>
      <c r="E34" s="28" t="s">
        <v>19</v>
      </c>
      <c r="F34" s="28">
        <v>21.1</v>
      </c>
      <c r="G34" s="29" t="s">
        <v>19</v>
      </c>
      <c r="H34" s="29">
        <v>73.4495</v>
      </c>
      <c r="I34" s="28">
        <f t="shared" si="1"/>
        <v>21.200000000000003</v>
      </c>
      <c r="J34" s="29" t="s">
        <v>19</v>
      </c>
      <c r="K34" s="29">
        <v>71.995500000000007</v>
      </c>
      <c r="L34" s="27">
        <v>42081</v>
      </c>
    </row>
    <row r="35" spans="1:12" ht="18" customHeight="1" x14ac:dyDescent="0.2">
      <c r="A35" s="28">
        <f t="shared" si="2"/>
        <v>22.6</v>
      </c>
      <c r="B35" s="28" t="s">
        <v>19</v>
      </c>
      <c r="C35" s="28" t="s">
        <v>64</v>
      </c>
      <c r="D35" s="28" t="s">
        <v>19</v>
      </c>
      <c r="E35" s="28" t="s">
        <v>19</v>
      </c>
      <c r="F35" s="28">
        <v>1.1000000000000001</v>
      </c>
      <c r="G35" s="29" t="s">
        <v>19</v>
      </c>
      <c r="H35" s="29">
        <v>71.090999999999994</v>
      </c>
      <c r="I35" s="28">
        <f t="shared" si="1"/>
        <v>1.2000000000000002</v>
      </c>
      <c r="J35" s="29" t="s">
        <v>19</v>
      </c>
      <c r="K35" s="29">
        <v>63.828800000000001</v>
      </c>
      <c r="L35" s="27">
        <v>42081</v>
      </c>
    </row>
    <row r="36" spans="1:12" ht="18" customHeight="1" x14ac:dyDescent="0.2">
      <c r="A36" s="28">
        <f t="shared" si="2"/>
        <v>22.6</v>
      </c>
      <c r="B36" s="28" t="s">
        <v>19</v>
      </c>
      <c r="C36" s="28" t="s">
        <v>65</v>
      </c>
      <c r="D36" s="28" t="s">
        <v>19</v>
      </c>
      <c r="E36" s="28" t="s">
        <v>19</v>
      </c>
      <c r="F36" s="28">
        <v>9.1</v>
      </c>
      <c r="G36" s="29" t="s">
        <v>19</v>
      </c>
      <c r="H36" s="29">
        <v>72.235399999999998</v>
      </c>
      <c r="I36" s="28">
        <f t="shared" si="1"/>
        <v>9.1999999999999993</v>
      </c>
      <c r="J36" s="29" t="s">
        <v>19</v>
      </c>
      <c r="K36" s="29">
        <v>73.174000000000007</v>
      </c>
      <c r="L36" s="27">
        <v>42081</v>
      </c>
    </row>
    <row r="37" spans="1:12" ht="18" customHeight="1" x14ac:dyDescent="0.2">
      <c r="A37" s="28">
        <f t="shared" si="2"/>
        <v>22.6</v>
      </c>
      <c r="B37" s="28" t="s">
        <v>19</v>
      </c>
      <c r="C37" s="28" t="s">
        <v>66</v>
      </c>
      <c r="D37" s="28" t="s">
        <v>19</v>
      </c>
      <c r="E37" s="28" t="s">
        <v>19</v>
      </c>
      <c r="F37" s="28">
        <v>16.100000000000001</v>
      </c>
      <c r="G37" s="29" t="s">
        <v>19</v>
      </c>
      <c r="H37" s="29">
        <v>69.152299999999997</v>
      </c>
      <c r="I37" s="28">
        <f t="shared" si="1"/>
        <v>16.200000000000003</v>
      </c>
      <c r="J37" s="29" t="s">
        <v>19</v>
      </c>
      <c r="K37" s="29">
        <v>69.926100000000005</v>
      </c>
      <c r="L37" s="27">
        <v>42081</v>
      </c>
    </row>
    <row r="38" spans="1:12" ht="18" customHeight="1" x14ac:dyDescent="0.2">
      <c r="A38" s="28">
        <f t="shared" si="2"/>
        <v>22.6</v>
      </c>
      <c r="B38" s="28" t="s">
        <v>19</v>
      </c>
      <c r="C38" s="28" t="s">
        <v>67</v>
      </c>
      <c r="D38" s="28" t="s">
        <v>19</v>
      </c>
      <c r="E38" s="28" t="s">
        <v>19</v>
      </c>
      <c r="F38" s="28">
        <v>8.1</v>
      </c>
      <c r="G38" s="29" t="s">
        <v>19</v>
      </c>
      <c r="H38" s="29">
        <v>74.270499999999998</v>
      </c>
      <c r="I38" s="28">
        <f t="shared" si="1"/>
        <v>8.1999999999999993</v>
      </c>
      <c r="J38" s="29" t="s">
        <v>19</v>
      </c>
      <c r="K38" s="29">
        <v>68.836600000000004</v>
      </c>
      <c r="L38" s="27">
        <v>42081</v>
      </c>
    </row>
    <row r="39" spans="1:12" ht="18" customHeight="1" x14ac:dyDescent="0.2">
      <c r="A39" s="28">
        <f t="shared" si="2"/>
        <v>22.6</v>
      </c>
      <c r="B39" s="28" t="s">
        <v>19</v>
      </c>
      <c r="C39" s="28" t="s">
        <v>68</v>
      </c>
      <c r="D39" s="28" t="s">
        <v>19</v>
      </c>
      <c r="E39" s="28" t="s">
        <v>19</v>
      </c>
      <c r="F39" s="28">
        <v>19.100000000000001</v>
      </c>
      <c r="G39" s="29" t="s">
        <v>19</v>
      </c>
      <c r="H39" s="29">
        <v>71.995199999999997</v>
      </c>
      <c r="I39" s="28">
        <f t="shared" si="1"/>
        <v>19.200000000000003</v>
      </c>
      <c r="J39" s="29" t="s">
        <v>19</v>
      </c>
      <c r="K39" s="29">
        <v>72.211500000000001</v>
      </c>
      <c r="L39" s="27">
        <v>42081</v>
      </c>
    </row>
    <row r="40" spans="1:12" ht="18" customHeight="1" x14ac:dyDescent="0.2">
      <c r="A40" s="28">
        <f t="shared" si="2"/>
        <v>22.6</v>
      </c>
      <c r="B40" s="28" t="s">
        <v>19</v>
      </c>
      <c r="C40" s="28" t="s">
        <v>69</v>
      </c>
      <c r="D40" s="28" t="s">
        <v>19</v>
      </c>
      <c r="E40" s="28" t="s">
        <v>19</v>
      </c>
      <c r="F40" s="28">
        <v>10.1</v>
      </c>
      <c r="G40" s="29" t="s">
        <v>19</v>
      </c>
      <c r="H40" s="29">
        <v>73.233500000000006</v>
      </c>
      <c r="I40" s="28">
        <f t="shared" si="1"/>
        <v>10.199999999999999</v>
      </c>
      <c r="J40" s="29" t="s">
        <v>19</v>
      </c>
      <c r="K40" s="29">
        <v>72.624899999999997</v>
      </c>
      <c r="L40" s="27">
        <v>42081</v>
      </c>
    </row>
    <row r="41" spans="1:12" ht="18" customHeight="1" x14ac:dyDescent="0.2">
      <c r="A41" s="28">
        <f t="shared" si="2"/>
        <v>22.6</v>
      </c>
      <c r="B41" s="28" t="s">
        <v>19</v>
      </c>
      <c r="C41" s="28" t="s">
        <v>70</v>
      </c>
      <c r="D41" s="28" t="s">
        <v>19</v>
      </c>
      <c r="E41" s="28" t="s">
        <v>19</v>
      </c>
      <c r="F41" s="28">
        <v>13.1</v>
      </c>
      <c r="G41" s="29" t="s">
        <v>19</v>
      </c>
      <c r="H41" s="29">
        <v>69.131900000000002</v>
      </c>
      <c r="I41" s="28">
        <f t="shared" si="1"/>
        <v>13.2</v>
      </c>
      <c r="J41" s="29" t="s">
        <v>19</v>
      </c>
      <c r="K41" s="29">
        <v>69.255499999999998</v>
      </c>
      <c r="L41" s="27">
        <v>42081</v>
      </c>
    </row>
    <row r="42" spans="1:12" ht="18" customHeight="1" x14ac:dyDescent="0.2">
      <c r="A42" s="28">
        <f t="shared" si="2"/>
        <v>22.6</v>
      </c>
      <c r="B42" s="28" t="s">
        <v>19</v>
      </c>
      <c r="C42" s="28" t="s">
        <v>71</v>
      </c>
      <c r="D42" s="28" t="s">
        <v>19</v>
      </c>
      <c r="E42" s="28" t="s">
        <v>19</v>
      </c>
      <c r="F42" s="28">
        <v>20.100000000000001</v>
      </c>
      <c r="G42" s="29" t="s">
        <v>19</v>
      </c>
      <c r="H42" s="29">
        <v>71.656300000000002</v>
      </c>
      <c r="I42" s="28">
        <f t="shared" si="1"/>
        <v>20.200000000000003</v>
      </c>
      <c r="J42" s="29" t="s">
        <v>19</v>
      </c>
      <c r="K42" s="29">
        <v>73.813599999999994</v>
      </c>
      <c r="L42" s="27">
        <v>42081</v>
      </c>
    </row>
    <row r="43" spans="1:12" ht="18" customHeight="1" x14ac:dyDescent="0.2">
      <c r="A43" s="28">
        <f t="shared" si="2"/>
        <v>22.6</v>
      </c>
      <c r="B43" s="28" t="s">
        <v>19</v>
      </c>
      <c r="C43" s="28" t="s">
        <v>72</v>
      </c>
      <c r="D43" s="28" t="s">
        <v>19</v>
      </c>
      <c r="E43" s="28" t="s">
        <v>19</v>
      </c>
      <c r="F43" s="28">
        <v>7.1</v>
      </c>
      <c r="G43" s="29" t="s">
        <v>19</v>
      </c>
      <c r="H43" s="29">
        <v>73.397199999999998</v>
      </c>
      <c r="I43" s="28">
        <f t="shared" si="1"/>
        <v>7.1999999999999993</v>
      </c>
      <c r="J43" s="29" t="s">
        <v>19</v>
      </c>
      <c r="K43" s="29">
        <v>73.359200000000001</v>
      </c>
      <c r="L43" s="27">
        <v>42081</v>
      </c>
    </row>
    <row r="44" spans="1:12" ht="18" customHeight="1" x14ac:dyDescent="0.2">
      <c r="A44" s="28">
        <f t="shared" si="2"/>
        <v>22.6</v>
      </c>
      <c r="B44" s="28" t="s">
        <v>19</v>
      </c>
      <c r="C44" s="28" t="s">
        <v>73</v>
      </c>
      <c r="D44" s="28" t="s">
        <v>19</v>
      </c>
      <c r="E44" s="28" t="s">
        <v>19</v>
      </c>
      <c r="F44" s="28">
        <v>6.1</v>
      </c>
      <c r="G44" s="29" t="s">
        <v>19</v>
      </c>
      <c r="H44" s="29">
        <v>72.111400000000003</v>
      </c>
      <c r="I44" s="28">
        <f t="shared" si="1"/>
        <v>6.1999999999999993</v>
      </c>
      <c r="J44" s="29" t="s">
        <v>19</v>
      </c>
      <c r="K44" s="29">
        <v>70.640799999999999</v>
      </c>
      <c r="L44" s="27">
        <v>42081</v>
      </c>
    </row>
    <row r="45" spans="1:12" ht="18" customHeight="1" x14ac:dyDescent="0.2">
      <c r="A45" s="28" t="s">
        <v>19</v>
      </c>
      <c r="B45" s="28" t="s">
        <v>19</v>
      </c>
      <c r="C45" s="28" t="s">
        <v>32</v>
      </c>
      <c r="D45" s="28" t="s">
        <v>19</v>
      </c>
      <c r="E45" s="28" t="s">
        <v>19</v>
      </c>
      <c r="F45" s="28">
        <v>23.1</v>
      </c>
      <c r="G45" s="29" t="s">
        <v>19</v>
      </c>
      <c r="H45" s="29">
        <v>75.552800000000005</v>
      </c>
      <c r="I45" s="28">
        <f t="shared" si="1"/>
        <v>23.200000000000003</v>
      </c>
      <c r="J45" s="29" t="s">
        <v>19</v>
      </c>
      <c r="K45" s="29">
        <v>74.844999999999999</v>
      </c>
      <c r="L45" s="27">
        <v>42081</v>
      </c>
    </row>
    <row r="46" spans="1:12" ht="18" customHeight="1" x14ac:dyDescent="0.2">
      <c r="A46" s="28"/>
      <c r="B46" s="28"/>
      <c r="C46" s="28"/>
      <c r="D46" s="28"/>
      <c r="E46" s="28"/>
      <c r="F46" s="28"/>
      <c r="G46" s="28"/>
      <c r="H46" s="29"/>
      <c r="I46" s="28"/>
      <c r="J46" s="28"/>
      <c r="K46" s="29"/>
      <c r="L46" s="32"/>
    </row>
    <row r="47" spans="1:12" ht="18" customHeight="1" x14ac:dyDescent="0.2">
      <c r="A47" s="44">
        <v>42089</v>
      </c>
      <c r="B47" s="9" t="s">
        <v>5</v>
      </c>
      <c r="C47" s="9" t="s">
        <v>6</v>
      </c>
      <c r="D47" s="9" t="s">
        <v>7</v>
      </c>
      <c r="E47" s="9" t="s">
        <v>7</v>
      </c>
      <c r="F47" s="10" t="s">
        <v>8</v>
      </c>
      <c r="G47" s="11" t="s">
        <v>9</v>
      </c>
      <c r="H47" s="11" t="s">
        <v>10</v>
      </c>
      <c r="I47" s="8" t="s">
        <v>8</v>
      </c>
      <c r="J47" s="11" t="s">
        <v>9</v>
      </c>
      <c r="K47" s="11" t="s">
        <v>11</v>
      </c>
      <c r="L47" s="10" t="s">
        <v>12</v>
      </c>
    </row>
    <row r="48" spans="1:12" ht="18" customHeight="1" x14ac:dyDescent="0.2">
      <c r="A48" s="13" t="s">
        <v>56</v>
      </c>
      <c r="B48" s="13" t="s">
        <v>13</v>
      </c>
      <c r="C48" s="13" t="s">
        <v>14</v>
      </c>
      <c r="D48" s="13" t="s">
        <v>15</v>
      </c>
      <c r="E48" s="13" t="s">
        <v>16</v>
      </c>
      <c r="F48" s="14" t="s">
        <v>15</v>
      </c>
      <c r="G48" s="14" t="s">
        <v>15</v>
      </c>
      <c r="H48" s="15" t="s">
        <v>17</v>
      </c>
      <c r="I48" s="12" t="s">
        <v>16</v>
      </c>
      <c r="J48" s="12" t="s">
        <v>16</v>
      </c>
      <c r="K48" s="15" t="s">
        <v>17</v>
      </c>
      <c r="L48" s="16" t="s">
        <v>18</v>
      </c>
    </row>
    <row r="49" spans="1:12" ht="18" customHeight="1" x14ac:dyDescent="0.2">
      <c r="A49" s="28">
        <v>23.3</v>
      </c>
      <c r="B49" s="28" t="s">
        <v>19</v>
      </c>
      <c r="C49" s="28" t="s">
        <v>74</v>
      </c>
      <c r="D49" s="28" t="s">
        <v>19</v>
      </c>
      <c r="E49" s="28" t="s">
        <v>19</v>
      </c>
      <c r="F49" s="28">
        <v>15.1</v>
      </c>
      <c r="G49" s="28" t="s">
        <v>19</v>
      </c>
      <c r="H49" s="29">
        <v>69.167699999999996</v>
      </c>
      <c r="I49" s="28">
        <f t="shared" ref="I49:I66" si="3">F49+0.1</f>
        <v>15.2</v>
      </c>
      <c r="J49" s="28" t="s">
        <v>19</v>
      </c>
      <c r="K49" s="29">
        <v>67.4773</v>
      </c>
      <c r="L49" s="32"/>
    </row>
    <row r="50" spans="1:12" ht="18" customHeight="1" x14ac:dyDescent="0.2">
      <c r="A50" s="28">
        <v>23.3</v>
      </c>
      <c r="B50" s="28" t="s">
        <v>19</v>
      </c>
      <c r="C50" s="28" t="s">
        <v>75</v>
      </c>
      <c r="D50" s="28" t="s">
        <v>19</v>
      </c>
      <c r="E50" s="28" t="s">
        <v>19</v>
      </c>
      <c r="F50" s="28">
        <v>23.1</v>
      </c>
      <c r="G50" s="29" t="s">
        <v>19</v>
      </c>
      <c r="H50" s="29">
        <v>71.933999999999997</v>
      </c>
      <c r="I50" s="28">
        <f t="shared" si="3"/>
        <v>23.200000000000003</v>
      </c>
      <c r="J50" s="29" t="s">
        <v>19</v>
      </c>
      <c r="K50" s="29">
        <v>71.124200000000002</v>
      </c>
      <c r="L50" s="32"/>
    </row>
    <row r="51" spans="1:12" ht="18" customHeight="1" x14ac:dyDescent="0.2">
      <c r="A51" s="28">
        <v>23.3</v>
      </c>
      <c r="B51" s="28" t="s">
        <v>19</v>
      </c>
      <c r="C51" s="28" t="s">
        <v>76</v>
      </c>
      <c r="D51" s="28" t="s">
        <v>19</v>
      </c>
      <c r="E51" s="28" t="s">
        <v>19</v>
      </c>
      <c r="F51" s="28">
        <v>6.1</v>
      </c>
      <c r="G51" s="29" t="s">
        <v>19</v>
      </c>
      <c r="H51" s="29">
        <v>72.395700000000005</v>
      </c>
      <c r="I51" s="28">
        <f t="shared" si="3"/>
        <v>6.1999999999999993</v>
      </c>
      <c r="J51" s="29" t="s">
        <v>19</v>
      </c>
      <c r="K51" s="29">
        <v>70.665599999999998</v>
      </c>
      <c r="L51" s="32"/>
    </row>
    <row r="52" spans="1:12" ht="18" customHeight="1" x14ac:dyDescent="0.2">
      <c r="A52" s="28">
        <v>23.3</v>
      </c>
      <c r="B52" s="28" t="s">
        <v>19</v>
      </c>
      <c r="C52" s="28" t="s">
        <v>77</v>
      </c>
      <c r="D52" s="28" t="s">
        <v>19</v>
      </c>
      <c r="E52" s="28" t="s">
        <v>19</v>
      </c>
      <c r="F52" s="28">
        <v>13.1</v>
      </c>
      <c r="G52" s="29" t="s">
        <v>19</v>
      </c>
      <c r="H52" s="29">
        <v>68.922200000000004</v>
      </c>
      <c r="I52" s="28">
        <f t="shared" si="3"/>
        <v>13.2</v>
      </c>
      <c r="J52" s="29" t="s">
        <v>19</v>
      </c>
      <c r="K52" s="29">
        <v>69.193299999999994</v>
      </c>
      <c r="L52" s="32"/>
    </row>
    <row r="53" spans="1:12" ht="18" customHeight="1" x14ac:dyDescent="0.2">
      <c r="A53" s="28">
        <v>23.3</v>
      </c>
      <c r="B53" s="28" t="s">
        <v>19</v>
      </c>
      <c r="C53" s="28" t="s">
        <v>78</v>
      </c>
      <c r="D53" s="28" t="s">
        <v>19</v>
      </c>
      <c r="E53" s="28" t="s">
        <v>19</v>
      </c>
      <c r="F53" s="28">
        <v>9.1</v>
      </c>
      <c r="G53" s="29" t="s">
        <v>19</v>
      </c>
      <c r="H53" s="29">
        <v>72.126300000000001</v>
      </c>
      <c r="I53" s="28">
        <f t="shared" si="3"/>
        <v>9.1999999999999993</v>
      </c>
      <c r="J53" s="29" t="s">
        <v>19</v>
      </c>
      <c r="K53" s="29">
        <v>73.115700000000004</v>
      </c>
      <c r="L53" s="32"/>
    </row>
    <row r="54" spans="1:12" ht="18" customHeight="1" x14ac:dyDescent="0.2">
      <c r="A54" s="28">
        <v>23.3</v>
      </c>
      <c r="B54" s="28" t="s">
        <v>19</v>
      </c>
      <c r="C54" s="28" t="s">
        <v>79</v>
      </c>
      <c r="D54" s="28" t="s">
        <v>19</v>
      </c>
      <c r="E54" s="28" t="s">
        <v>19</v>
      </c>
      <c r="F54" s="28">
        <v>10.1</v>
      </c>
      <c r="G54" s="29" t="s">
        <v>19</v>
      </c>
      <c r="H54" s="29">
        <v>73.86</v>
      </c>
      <c r="I54" s="28">
        <f t="shared" si="3"/>
        <v>10.199999999999999</v>
      </c>
      <c r="J54" s="29" t="s">
        <v>19</v>
      </c>
      <c r="K54" s="29">
        <v>72.968400000000003</v>
      </c>
      <c r="L54" s="32"/>
    </row>
    <row r="55" spans="1:12" ht="18" customHeight="1" x14ac:dyDescent="0.2">
      <c r="A55" s="28">
        <v>23.3</v>
      </c>
      <c r="B55" s="28" t="s">
        <v>19</v>
      </c>
      <c r="C55" s="28" t="s">
        <v>80</v>
      </c>
      <c r="D55" s="28" t="s">
        <v>19</v>
      </c>
      <c r="E55" s="28" t="s">
        <v>19</v>
      </c>
      <c r="F55" s="28">
        <v>1.1000000000000001</v>
      </c>
      <c r="G55" s="29" t="s">
        <v>19</v>
      </c>
      <c r="H55" s="29">
        <v>71.534300000000002</v>
      </c>
      <c r="I55" s="28">
        <f t="shared" si="3"/>
        <v>1.2000000000000002</v>
      </c>
      <c r="J55" s="29" t="s">
        <v>19</v>
      </c>
      <c r="K55" s="29">
        <v>63.954700000000003</v>
      </c>
      <c r="L55" s="32"/>
    </row>
    <row r="56" spans="1:12" ht="18" customHeight="1" x14ac:dyDescent="0.2">
      <c r="A56" s="28">
        <v>23.3</v>
      </c>
      <c r="B56" s="28" t="s">
        <v>19</v>
      </c>
      <c r="C56" s="28" t="s">
        <v>81</v>
      </c>
      <c r="D56" s="28" t="s">
        <v>19</v>
      </c>
      <c r="E56" s="28" t="s">
        <v>19</v>
      </c>
      <c r="F56" s="28">
        <v>14.1</v>
      </c>
      <c r="G56" s="29" t="s">
        <v>19</v>
      </c>
      <c r="H56" s="29">
        <v>68.859499999999997</v>
      </c>
      <c r="I56" s="28">
        <f t="shared" si="3"/>
        <v>14.2</v>
      </c>
      <c r="J56" s="29" t="s">
        <v>19</v>
      </c>
      <c r="K56" s="29">
        <v>69.377300000000005</v>
      </c>
      <c r="L56" s="27"/>
    </row>
    <row r="57" spans="1:12" ht="18" customHeight="1" x14ac:dyDescent="0.2">
      <c r="A57" s="28">
        <v>23.3</v>
      </c>
      <c r="B57" s="28" t="s">
        <v>19</v>
      </c>
      <c r="C57" s="28" t="s">
        <v>82</v>
      </c>
      <c r="D57" s="28" t="s">
        <v>19</v>
      </c>
      <c r="E57" s="28" t="s">
        <v>19</v>
      </c>
      <c r="F57" s="28">
        <v>12.1</v>
      </c>
      <c r="G57" s="29" t="s">
        <v>19</v>
      </c>
      <c r="H57" s="29">
        <v>73.192300000000003</v>
      </c>
      <c r="I57" s="28">
        <f t="shared" si="3"/>
        <v>12.2</v>
      </c>
      <c r="J57" s="29" t="s">
        <v>19</v>
      </c>
      <c r="K57" s="29">
        <v>73.601799999999997</v>
      </c>
      <c r="L57" s="32"/>
    </row>
    <row r="58" spans="1:12" ht="18" customHeight="1" x14ac:dyDescent="0.2">
      <c r="A58" s="28">
        <v>23.3</v>
      </c>
      <c r="B58" s="28" t="s">
        <v>19</v>
      </c>
      <c r="C58" s="28" t="s">
        <v>83</v>
      </c>
      <c r="D58" s="28" t="s">
        <v>19</v>
      </c>
      <c r="E58" s="28" t="s">
        <v>19</v>
      </c>
      <c r="F58" s="28">
        <v>7.1</v>
      </c>
      <c r="G58" s="29" t="s">
        <v>19</v>
      </c>
      <c r="H58" s="29">
        <v>73.117599999999996</v>
      </c>
      <c r="I58" s="28">
        <f t="shared" si="3"/>
        <v>7.1999999999999993</v>
      </c>
      <c r="J58" s="29" t="s">
        <v>19</v>
      </c>
      <c r="K58" s="29">
        <v>73.156499999999994</v>
      </c>
      <c r="L58" s="32"/>
    </row>
    <row r="59" spans="1:12" ht="18" customHeight="1" x14ac:dyDescent="0.2">
      <c r="A59" s="28">
        <v>23.3</v>
      </c>
      <c r="B59" s="28" t="s">
        <v>19</v>
      </c>
      <c r="C59" s="28" t="s">
        <v>84</v>
      </c>
      <c r="D59" s="28" t="s">
        <v>19</v>
      </c>
      <c r="E59" s="28" t="s">
        <v>19</v>
      </c>
      <c r="F59" s="28">
        <v>20.100000000000001</v>
      </c>
      <c r="G59" s="29" t="s">
        <v>19</v>
      </c>
      <c r="H59" s="29">
        <v>71.597300000000004</v>
      </c>
      <c r="I59" s="28">
        <f t="shared" si="3"/>
        <v>20.200000000000003</v>
      </c>
      <c r="J59" s="29" t="s">
        <v>19</v>
      </c>
      <c r="K59" s="29">
        <v>73.814599999999999</v>
      </c>
      <c r="L59" s="32"/>
    </row>
    <row r="60" spans="1:12" ht="18" customHeight="1" x14ac:dyDescent="0.2">
      <c r="A60" s="28">
        <v>23.3</v>
      </c>
      <c r="B60" s="28" t="s">
        <v>19</v>
      </c>
      <c r="C60" s="28" t="s">
        <v>85</v>
      </c>
      <c r="D60" s="28" t="s">
        <v>19</v>
      </c>
      <c r="E60" s="28" t="s">
        <v>19</v>
      </c>
      <c r="F60" s="28">
        <v>8.1</v>
      </c>
      <c r="G60" s="29" t="s">
        <v>19</v>
      </c>
      <c r="H60" s="29">
        <v>73.8917</v>
      </c>
      <c r="I60" s="28">
        <f t="shared" si="3"/>
        <v>8.1999999999999993</v>
      </c>
      <c r="J60" s="29" t="s">
        <v>19</v>
      </c>
      <c r="K60" s="29">
        <v>68.648700000000005</v>
      </c>
      <c r="L60" s="32"/>
    </row>
    <row r="61" spans="1:12" ht="18" customHeight="1" x14ac:dyDescent="0.2">
      <c r="A61" s="28">
        <v>23.3</v>
      </c>
      <c r="B61" s="28" t="s">
        <v>19</v>
      </c>
      <c r="C61" s="28" t="s">
        <v>86</v>
      </c>
      <c r="D61" s="28" t="s">
        <v>19</v>
      </c>
      <c r="E61" s="28" t="s">
        <v>19</v>
      </c>
      <c r="F61" s="28">
        <v>26.1</v>
      </c>
      <c r="G61" s="29" t="s">
        <v>19</v>
      </c>
      <c r="H61" s="29">
        <v>71.620199999999997</v>
      </c>
      <c r="I61" s="28">
        <f t="shared" si="3"/>
        <v>26.200000000000003</v>
      </c>
      <c r="J61" s="29" t="s">
        <v>19</v>
      </c>
      <c r="K61" s="29">
        <v>68.432900000000004</v>
      </c>
      <c r="L61" s="32"/>
    </row>
    <row r="62" spans="1:12" ht="18" customHeight="1" x14ac:dyDescent="0.2">
      <c r="A62" s="28">
        <v>23.3</v>
      </c>
      <c r="B62" s="28" t="s">
        <v>19</v>
      </c>
      <c r="C62" s="28" t="s">
        <v>87</v>
      </c>
      <c r="D62" s="28" t="s">
        <v>19</v>
      </c>
      <c r="E62" s="28" t="s">
        <v>19</v>
      </c>
      <c r="F62" s="28">
        <v>18.100000000000001</v>
      </c>
      <c r="G62" s="29" t="s">
        <v>19</v>
      </c>
      <c r="H62" s="29">
        <v>68.882499999999993</v>
      </c>
      <c r="I62" s="28">
        <f t="shared" si="3"/>
        <v>18.200000000000003</v>
      </c>
      <c r="J62" s="29" t="s">
        <v>19</v>
      </c>
      <c r="K62" s="29">
        <v>70.629499999999993</v>
      </c>
      <c r="L62" s="32"/>
    </row>
    <row r="63" spans="1:12" ht="18" customHeight="1" x14ac:dyDescent="0.2">
      <c r="A63" s="28">
        <v>23.3</v>
      </c>
      <c r="B63" s="28" t="s">
        <v>19</v>
      </c>
      <c r="C63" s="28" t="s">
        <v>88</v>
      </c>
      <c r="D63" s="28" t="s">
        <v>19</v>
      </c>
      <c r="E63" s="28" t="s">
        <v>19</v>
      </c>
      <c r="F63" s="28">
        <v>4.0999999999999996</v>
      </c>
      <c r="G63" s="29" t="s">
        <v>19</v>
      </c>
      <c r="H63" s="29">
        <v>71.565200000000004</v>
      </c>
      <c r="I63" s="28">
        <f t="shared" si="3"/>
        <v>4.1999999999999993</v>
      </c>
      <c r="J63" s="29" t="s">
        <v>19</v>
      </c>
      <c r="K63" s="29">
        <v>67.303299999999993</v>
      </c>
      <c r="L63" s="32"/>
    </row>
    <row r="64" spans="1:12" ht="18" customHeight="1" x14ac:dyDescent="0.2">
      <c r="A64" s="28">
        <v>23.3</v>
      </c>
      <c r="B64" s="28" t="s">
        <v>19</v>
      </c>
      <c r="C64" s="28" t="s">
        <v>89</v>
      </c>
      <c r="D64" s="28" t="s">
        <v>19</v>
      </c>
      <c r="E64" s="28" t="s">
        <v>19</v>
      </c>
      <c r="F64" s="28">
        <v>19.100000000000001</v>
      </c>
      <c r="G64" s="29" t="s">
        <v>19</v>
      </c>
      <c r="H64" s="29">
        <v>72.501199999999997</v>
      </c>
      <c r="I64" s="28">
        <f t="shared" si="3"/>
        <v>19.200000000000003</v>
      </c>
      <c r="J64" s="29" t="s">
        <v>19</v>
      </c>
      <c r="K64" s="29">
        <v>72.3566</v>
      </c>
      <c r="L64" s="32"/>
    </row>
    <row r="65" spans="1:12" ht="18" customHeight="1" x14ac:dyDescent="0.2">
      <c r="A65" s="28">
        <v>23.3</v>
      </c>
      <c r="B65" s="28" t="s">
        <v>19</v>
      </c>
      <c r="C65" s="28" t="s">
        <v>90</v>
      </c>
      <c r="D65" s="28" t="s">
        <v>19</v>
      </c>
      <c r="E65" s="28" t="s">
        <v>19</v>
      </c>
      <c r="F65" s="28">
        <v>16.100000000000001</v>
      </c>
      <c r="G65" s="29" t="s">
        <v>19</v>
      </c>
      <c r="H65" s="29">
        <v>68.8673</v>
      </c>
      <c r="I65" s="28">
        <f t="shared" si="3"/>
        <v>16.200000000000003</v>
      </c>
      <c r="J65" s="29" t="s">
        <v>19</v>
      </c>
      <c r="K65" s="29">
        <v>69.851500000000001</v>
      </c>
      <c r="L65" s="32"/>
    </row>
    <row r="66" spans="1:12" ht="18" customHeight="1" x14ac:dyDescent="0.2">
      <c r="A66" s="28">
        <v>23.3</v>
      </c>
      <c r="B66" s="28" t="s">
        <v>19</v>
      </c>
      <c r="C66" s="28" t="s">
        <v>32</v>
      </c>
      <c r="D66" s="28" t="s">
        <v>19</v>
      </c>
      <c r="E66" s="28" t="s">
        <v>19</v>
      </c>
      <c r="F66" s="28">
        <v>24.1</v>
      </c>
      <c r="G66" s="29" t="s">
        <v>19</v>
      </c>
      <c r="H66" s="29">
        <v>75.232399999999998</v>
      </c>
      <c r="I66" s="28">
        <f t="shared" si="3"/>
        <v>24.200000000000003</v>
      </c>
      <c r="J66" s="29" t="s">
        <v>19</v>
      </c>
      <c r="K66" s="29">
        <v>74.883700000000005</v>
      </c>
      <c r="L66" s="32"/>
    </row>
    <row r="67" spans="1:12" ht="18" customHeight="1" x14ac:dyDescent="0.2">
      <c r="A67" s="28"/>
      <c r="B67" s="28"/>
      <c r="C67" s="28"/>
      <c r="D67" s="28"/>
      <c r="E67" s="28"/>
      <c r="F67" s="28"/>
      <c r="G67" s="28"/>
      <c r="H67" s="29"/>
      <c r="I67" s="28"/>
      <c r="J67" s="28"/>
      <c r="K67" s="29"/>
      <c r="L67" s="32"/>
    </row>
    <row r="68" spans="1:12" ht="18" customHeight="1" x14ac:dyDescent="0.2">
      <c r="A68" s="6"/>
    </row>
    <row r="69" spans="1:12" ht="18" customHeight="1" x14ac:dyDescent="0.2">
      <c r="A69" s="6"/>
    </row>
    <row r="70" spans="1:12" ht="18" customHeight="1" x14ac:dyDescent="0.2">
      <c r="A70" s="6"/>
    </row>
    <row r="71" spans="1:12" ht="18" customHeight="1" x14ac:dyDescent="0.2">
      <c r="A71" s="6"/>
    </row>
    <row r="72" spans="1:12" ht="18" customHeight="1" x14ac:dyDescent="0.2">
      <c r="A72" s="6"/>
    </row>
    <row r="73" spans="1:12" ht="18" customHeight="1" x14ac:dyDescent="0.2">
      <c r="A73" s="6"/>
    </row>
    <row r="74" spans="1:12" ht="18" customHeight="1" x14ac:dyDescent="0.2">
      <c r="A74" s="6"/>
    </row>
    <row r="75" spans="1:12" ht="18" customHeight="1" x14ac:dyDescent="0.2">
      <c r="A75" s="6"/>
    </row>
    <row r="76" spans="1:12" ht="18" customHeight="1" x14ac:dyDescent="0.2">
      <c r="A76" s="6"/>
    </row>
    <row r="77" spans="1:12" ht="18" customHeight="1" x14ac:dyDescent="0.2">
      <c r="A77" s="6"/>
    </row>
    <row r="78" spans="1:12" ht="18" customHeight="1" x14ac:dyDescent="0.2">
      <c r="A78" s="6"/>
    </row>
    <row r="79" spans="1:12" ht="18" customHeight="1" x14ac:dyDescent="0.2">
      <c r="A79" s="6"/>
    </row>
    <row r="80" spans="1:12" ht="18" customHeight="1" x14ac:dyDescent="0.2">
      <c r="A80" s="6"/>
    </row>
    <row r="81" spans="1:1" ht="18" customHeight="1" x14ac:dyDescent="0.2">
      <c r="A81" s="6"/>
    </row>
    <row r="82" spans="1:1" ht="18" customHeight="1" x14ac:dyDescent="0.2">
      <c r="A82" s="6"/>
    </row>
    <row r="83" spans="1:1" ht="18" customHeight="1" x14ac:dyDescent="0.2">
      <c r="A83" s="6"/>
    </row>
    <row r="84" spans="1:1" ht="18" customHeight="1" x14ac:dyDescent="0.2">
      <c r="A84" s="6"/>
    </row>
    <row r="85" spans="1:1" ht="18" customHeight="1" x14ac:dyDescent="0.2">
      <c r="A85" s="6"/>
    </row>
    <row r="86" spans="1:1" ht="18" customHeight="1" x14ac:dyDescent="0.2">
      <c r="A86" s="6"/>
    </row>
    <row r="87" spans="1:1" ht="18" customHeight="1" x14ac:dyDescent="0.2">
      <c r="A87" s="6"/>
    </row>
    <row r="88" spans="1:1" ht="18" customHeight="1" x14ac:dyDescent="0.2">
      <c r="A88" s="6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1.25" x14ac:dyDescent="0.2"/>
  <cols>
    <col min="1" max="2" width="9.140625" style="3"/>
    <col min="3" max="16384" width="9.140625" style="1"/>
  </cols>
  <sheetData>
    <row r="1" spans="1:7" x14ac:dyDescent="0.2">
      <c r="B1" s="117">
        <v>42058</v>
      </c>
      <c r="E1" s="117">
        <v>42058</v>
      </c>
      <c r="G1" s="117">
        <v>42058</v>
      </c>
    </row>
    <row r="2" spans="1:7" s="17" customFormat="1" x14ac:dyDescent="0.2">
      <c r="A2" s="2" t="s">
        <v>8</v>
      </c>
      <c r="B2" s="2" t="s">
        <v>0</v>
      </c>
      <c r="D2" s="2" t="s">
        <v>8</v>
      </c>
      <c r="E2" s="2" t="s">
        <v>0</v>
      </c>
      <c r="F2" s="2" t="s">
        <v>8</v>
      </c>
      <c r="G2" s="2" t="s">
        <v>0</v>
      </c>
    </row>
    <row r="3" spans="1:7" x14ac:dyDescent="0.2">
      <c r="A3" s="3">
        <v>1.1000000000000001</v>
      </c>
      <c r="B3" s="7">
        <v>70.8245</v>
      </c>
      <c r="D3" s="3">
        <v>1.1000000000000001</v>
      </c>
      <c r="E3" s="7">
        <v>70.8245</v>
      </c>
      <c r="F3" s="3">
        <v>1.2</v>
      </c>
      <c r="G3" s="7">
        <v>63.6755</v>
      </c>
    </row>
    <row r="4" spans="1:7" x14ac:dyDescent="0.2">
      <c r="A4" s="3">
        <v>1.2</v>
      </c>
      <c r="B4" s="7">
        <v>63.6755</v>
      </c>
      <c r="D4" s="3">
        <v>4.0999999999999996</v>
      </c>
      <c r="E4" s="7">
        <v>71.238799999999998</v>
      </c>
      <c r="F4" s="3">
        <v>4.2</v>
      </c>
      <c r="G4" s="7">
        <v>67.123099999999994</v>
      </c>
    </row>
    <row r="5" spans="1:7" x14ac:dyDescent="0.2">
      <c r="A5" s="3">
        <v>4.0999999999999996</v>
      </c>
      <c r="B5" s="7">
        <v>71.238799999999998</v>
      </c>
      <c r="D5" s="3">
        <v>6.1</v>
      </c>
      <c r="E5" s="7">
        <v>71.740700000000004</v>
      </c>
      <c r="F5" s="3">
        <v>6.2</v>
      </c>
      <c r="G5" s="7">
        <v>70.403300000000002</v>
      </c>
    </row>
    <row r="6" spans="1:7" x14ac:dyDescent="0.2">
      <c r="A6" s="3">
        <v>4.2</v>
      </c>
      <c r="B6" s="7">
        <v>67.123099999999994</v>
      </c>
      <c r="D6" s="3">
        <v>7.1</v>
      </c>
      <c r="E6" s="7">
        <v>72.967699999999994</v>
      </c>
      <c r="F6" s="3">
        <v>7.2</v>
      </c>
      <c r="G6" s="7">
        <v>73.035799999999995</v>
      </c>
    </row>
    <row r="7" spans="1:7" x14ac:dyDescent="0.2">
      <c r="A7" s="3">
        <v>6.1</v>
      </c>
      <c r="B7" s="7">
        <v>71.740700000000004</v>
      </c>
      <c r="D7" s="3">
        <v>8.1</v>
      </c>
      <c r="E7" s="7">
        <v>73.612200000000001</v>
      </c>
      <c r="F7" s="3">
        <v>8.1999999999999993</v>
      </c>
      <c r="G7" s="7">
        <v>68.481899999999996</v>
      </c>
    </row>
    <row r="8" spans="1:7" x14ac:dyDescent="0.2">
      <c r="A8" s="3">
        <v>6.2</v>
      </c>
      <c r="B8" s="7">
        <v>70.403300000000002</v>
      </c>
      <c r="D8" s="3">
        <v>9.1</v>
      </c>
      <c r="E8" s="7">
        <v>71.958500000000001</v>
      </c>
      <c r="F8" s="3">
        <v>9.1999999999999993</v>
      </c>
      <c r="G8" s="7">
        <v>72.994399999999999</v>
      </c>
    </row>
    <row r="9" spans="1:7" x14ac:dyDescent="0.2">
      <c r="A9" s="3">
        <v>7.1</v>
      </c>
      <c r="B9" s="7">
        <v>72.967699999999994</v>
      </c>
      <c r="D9" s="3">
        <v>10.1</v>
      </c>
      <c r="E9" s="7">
        <v>72.843400000000003</v>
      </c>
      <c r="F9" s="3">
        <v>10.199999999999999</v>
      </c>
      <c r="G9" s="7">
        <v>72.436400000000006</v>
      </c>
    </row>
    <row r="10" spans="1:7" x14ac:dyDescent="0.2">
      <c r="A10" s="3">
        <v>7.2</v>
      </c>
      <c r="B10" s="7">
        <v>73.035799999999995</v>
      </c>
      <c r="D10" s="3">
        <v>11.1</v>
      </c>
      <c r="E10" s="7">
        <v>73.760599999999997</v>
      </c>
      <c r="F10" s="3">
        <v>11.2</v>
      </c>
      <c r="G10" s="7">
        <v>70.509900000000002</v>
      </c>
    </row>
    <row r="11" spans="1:7" x14ac:dyDescent="0.2">
      <c r="A11" s="3">
        <v>8.1</v>
      </c>
      <c r="B11" s="7">
        <v>73.612200000000001</v>
      </c>
      <c r="D11" s="3">
        <v>12.1</v>
      </c>
      <c r="E11" s="7">
        <v>72.456199999999995</v>
      </c>
      <c r="F11" s="3">
        <v>12.2</v>
      </c>
      <c r="G11" s="7">
        <v>73.349699999999999</v>
      </c>
    </row>
    <row r="12" spans="1:7" x14ac:dyDescent="0.2">
      <c r="A12" s="3">
        <v>8.1999999999999993</v>
      </c>
      <c r="B12" s="7">
        <v>68.481899999999996</v>
      </c>
      <c r="D12" s="3">
        <v>13.1</v>
      </c>
      <c r="E12" s="7">
        <v>68.698800000000006</v>
      </c>
      <c r="F12" s="3">
        <v>13.2</v>
      </c>
      <c r="G12" s="7">
        <v>69.042199999999994</v>
      </c>
    </row>
    <row r="13" spans="1:7" x14ac:dyDescent="0.2">
      <c r="A13" s="3">
        <v>9.1</v>
      </c>
      <c r="B13" s="7">
        <v>71.958500000000001</v>
      </c>
      <c r="D13" s="3">
        <v>14.1</v>
      </c>
      <c r="E13" s="7">
        <v>68.685000000000002</v>
      </c>
      <c r="F13" s="3">
        <v>14.2</v>
      </c>
      <c r="G13" s="7">
        <v>69.251000000000005</v>
      </c>
    </row>
    <row r="14" spans="1:7" x14ac:dyDescent="0.2">
      <c r="A14" s="3">
        <v>9.1999999999999993</v>
      </c>
      <c r="B14" s="7">
        <v>72.994399999999999</v>
      </c>
      <c r="D14" s="3">
        <v>15.1</v>
      </c>
      <c r="E14" s="7">
        <v>68.769599999999997</v>
      </c>
      <c r="F14" s="3">
        <v>15.2</v>
      </c>
      <c r="G14" s="7">
        <v>67.239099999999993</v>
      </c>
    </row>
    <row r="15" spans="1:7" x14ac:dyDescent="0.2">
      <c r="A15" s="3">
        <v>10.1</v>
      </c>
      <c r="B15" s="7">
        <v>72.843400000000003</v>
      </c>
      <c r="D15" s="3">
        <v>16.100000000000001</v>
      </c>
      <c r="E15" s="7">
        <v>68.6721</v>
      </c>
      <c r="F15" s="3">
        <v>16.2</v>
      </c>
      <c r="G15" s="7">
        <v>69.712500000000006</v>
      </c>
    </row>
    <row r="16" spans="1:7" x14ac:dyDescent="0.2">
      <c r="A16" s="3">
        <v>10.199999999999999</v>
      </c>
      <c r="B16" s="7">
        <v>72.436400000000006</v>
      </c>
      <c r="D16" s="3">
        <v>18.100000000000001</v>
      </c>
      <c r="E16" s="7">
        <v>68.666799999999995</v>
      </c>
      <c r="F16" s="3">
        <v>18.2</v>
      </c>
      <c r="G16" s="7">
        <v>70.477599999999995</v>
      </c>
    </row>
    <row r="17" spans="1:7" x14ac:dyDescent="0.2">
      <c r="A17" s="3">
        <v>11.1</v>
      </c>
      <c r="B17" s="7">
        <v>73.760599999999997</v>
      </c>
      <c r="D17" s="3">
        <v>19.100000000000001</v>
      </c>
      <c r="E17" s="7">
        <v>71.837800000000001</v>
      </c>
      <c r="F17" s="3">
        <v>19.2</v>
      </c>
      <c r="G17" s="7">
        <v>72.090400000000002</v>
      </c>
    </row>
    <row r="18" spans="1:7" x14ac:dyDescent="0.2">
      <c r="A18" s="3">
        <v>11.2</v>
      </c>
      <c r="B18" s="7">
        <v>70.509900000000002</v>
      </c>
      <c r="D18" s="3">
        <v>20.100000000000001</v>
      </c>
      <c r="E18" s="7">
        <v>71.064899999999994</v>
      </c>
      <c r="F18" s="3">
        <v>20.2</v>
      </c>
      <c r="G18" s="7">
        <v>73.561800000000005</v>
      </c>
    </row>
    <row r="19" spans="1:7" x14ac:dyDescent="0.2">
      <c r="A19" s="3">
        <v>12.1</v>
      </c>
      <c r="B19" s="7">
        <v>72.456199999999995</v>
      </c>
      <c r="D19" s="3">
        <v>21.1</v>
      </c>
      <c r="E19" s="7">
        <v>73.269199999999998</v>
      </c>
      <c r="F19" s="3">
        <v>21.2</v>
      </c>
      <c r="G19" s="7">
        <v>71.853499999999997</v>
      </c>
    </row>
    <row r="20" spans="1:7" x14ac:dyDescent="0.2">
      <c r="A20" s="3">
        <v>12.2</v>
      </c>
      <c r="B20" s="7">
        <v>73.349699999999999</v>
      </c>
      <c r="D20" s="3">
        <v>22.1</v>
      </c>
      <c r="E20" s="7">
        <v>68.403999999999996</v>
      </c>
      <c r="F20" s="3">
        <v>22.2</v>
      </c>
      <c r="G20" s="7">
        <v>71.188599999999994</v>
      </c>
    </row>
    <row r="21" spans="1:7" x14ac:dyDescent="0.2">
      <c r="A21" s="3">
        <v>13.1</v>
      </c>
      <c r="B21" s="7">
        <v>68.698800000000006</v>
      </c>
      <c r="D21" s="3">
        <v>23.1</v>
      </c>
      <c r="E21" s="7">
        <v>71.703599999999994</v>
      </c>
      <c r="F21" s="3">
        <v>23.2</v>
      </c>
      <c r="G21" s="7">
        <v>71.002499999999998</v>
      </c>
    </row>
    <row r="22" spans="1:7" x14ac:dyDescent="0.2">
      <c r="A22" s="3">
        <v>13.2</v>
      </c>
      <c r="B22" s="7">
        <v>69.042199999999994</v>
      </c>
      <c r="D22" s="3">
        <v>24.1</v>
      </c>
      <c r="E22" s="7">
        <v>71.351799999999997</v>
      </c>
      <c r="F22" s="3">
        <v>24.2</v>
      </c>
      <c r="G22" s="7">
        <v>71.001300000000001</v>
      </c>
    </row>
    <row r="23" spans="1:7" x14ac:dyDescent="0.2">
      <c r="A23" s="3">
        <v>14.1</v>
      </c>
      <c r="B23" s="7">
        <v>68.685000000000002</v>
      </c>
      <c r="D23" s="3">
        <v>26.1</v>
      </c>
      <c r="E23" s="7">
        <v>71.191299999999998</v>
      </c>
      <c r="F23" s="3">
        <v>26.2</v>
      </c>
      <c r="G23" s="7">
        <v>68.245599999999996</v>
      </c>
    </row>
    <row r="24" spans="1:7" x14ac:dyDescent="0.2">
      <c r="A24" s="3">
        <v>14.2</v>
      </c>
      <c r="B24" s="7">
        <v>69.251000000000005</v>
      </c>
    </row>
    <row r="25" spans="1:7" x14ac:dyDescent="0.2">
      <c r="A25" s="3">
        <v>15.1</v>
      </c>
      <c r="B25" s="7">
        <v>68.769599999999997</v>
      </c>
    </row>
    <row r="26" spans="1:7" x14ac:dyDescent="0.2">
      <c r="A26" s="3">
        <v>15.2</v>
      </c>
      <c r="B26" s="7">
        <v>67.239099999999993</v>
      </c>
    </row>
    <row r="27" spans="1:7" x14ac:dyDescent="0.2">
      <c r="A27" s="3">
        <v>16.100000000000001</v>
      </c>
      <c r="B27" s="7">
        <v>68.6721</v>
      </c>
    </row>
    <row r="28" spans="1:7" x14ac:dyDescent="0.2">
      <c r="A28" s="3">
        <v>16.2</v>
      </c>
      <c r="B28" s="7">
        <v>69.712500000000006</v>
      </c>
    </row>
    <row r="29" spans="1:7" x14ac:dyDescent="0.2">
      <c r="A29" s="3">
        <v>18.100000000000001</v>
      </c>
      <c r="B29" s="7">
        <v>68.666799999999995</v>
      </c>
    </row>
    <row r="30" spans="1:7" x14ac:dyDescent="0.2">
      <c r="A30" s="3">
        <v>18.2</v>
      </c>
      <c r="B30" s="7">
        <v>70.477599999999995</v>
      </c>
    </row>
    <row r="31" spans="1:7" x14ac:dyDescent="0.2">
      <c r="A31" s="3">
        <v>19.100000000000001</v>
      </c>
      <c r="B31" s="7">
        <v>71.837800000000001</v>
      </c>
    </row>
    <row r="32" spans="1:7" x14ac:dyDescent="0.2">
      <c r="A32" s="3">
        <v>19.2</v>
      </c>
      <c r="B32" s="7">
        <v>72.090400000000002</v>
      </c>
    </row>
    <row r="33" spans="1:2" x14ac:dyDescent="0.2">
      <c r="A33" s="3">
        <v>20.100000000000001</v>
      </c>
      <c r="B33" s="7">
        <v>71.064899999999994</v>
      </c>
    </row>
    <row r="34" spans="1:2" x14ac:dyDescent="0.2">
      <c r="A34" s="3">
        <v>20.2</v>
      </c>
      <c r="B34" s="7">
        <v>73.561800000000005</v>
      </c>
    </row>
    <row r="35" spans="1:2" x14ac:dyDescent="0.2">
      <c r="A35" s="3">
        <v>21.1</v>
      </c>
      <c r="B35" s="7">
        <v>73.269199999999998</v>
      </c>
    </row>
    <row r="36" spans="1:2" x14ac:dyDescent="0.2">
      <c r="A36" s="3">
        <v>21.2</v>
      </c>
      <c r="B36" s="7">
        <v>71.853499999999997</v>
      </c>
    </row>
    <row r="37" spans="1:2" x14ac:dyDescent="0.2">
      <c r="A37" s="3">
        <v>22.1</v>
      </c>
      <c r="B37" s="7">
        <v>68.403999999999996</v>
      </c>
    </row>
    <row r="38" spans="1:2" x14ac:dyDescent="0.2">
      <c r="A38" s="3">
        <v>22.2</v>
      </c>
      <c r="B38" s="7">
        <v>71.188599999999994</v>
      </c>
    </row>
    <row r="39" spans="1:2" x14ac:dyDescent="0.2">
      <c r="A39" s="3">
        <v>23.1</v>
      </c>
      <c r="B39" s="7">
        <v>71.703599999999994</v>
      </c>
    </row>
    <row r="40" spans="1:2" x14ac:dyDescent="0.2">
      <c r="A40" s="3">
        <v>23.2</v>
      </c>
      <c r="B40" s="7">
        <v>71.002499999999998</v>
      </c>
    </row>
    <row r="41" spans="1:2" x14ac:dyDescent="0.2">
      <c r="A41" s="3">
        <v>24.1</v>
      </c>
      <c r="B41" s="7">
        <v>71.351799999999997</v>
      </c>
    </row>
    <row r="42" spans="1:2" x14ac:dyDescent="0.2">
      <c r="A42" s="3">
        <v>24.2</v>
      </c>
      <c r="B42" s="7">
        <v>71.001300000000001</v>
      </c>
    </row>
    <row r="43" spans="1:2" x14ac:dyDescent="0.2">
      <c r="A43" s="3">
        <v>26.1</v>
      </c>
      <c r="B43" s="7">
        <v>71.191299999999998</v>
      </c>
    </row>
    <row r="44" spans="1:2" x14ac:dyDescent="0.2">
      <c r="A44" s="3">
        <v>26.2</v>
      </c>
      <c r="B44" s="7">
        <v>68.245599999999996</v>
      </c>
    </row>
  </sheetData>
  <sortState ref="A2:B43">
    <sortCondition ref="A2:A43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1.25" x14ac:dyDescent="0.2"/>
  <cols>
    <col min="1" max="9" width="9.140625" style="108"/>
    <col min="10" max="10" width="9.140625" style="115"/>
    <col min="11" max="16384" width="9.140625" style="108"/>
  </cols>
  <sheetData>
    <row r="1" spans="1:10" x14ac:dyDescent="0.2">
      <c r="A1" s="107" t="s">
        <v>2</v>
      </c>
      <c r="B1" s="108" t="s">
        <v>92</v>
      </c>
      <c r="J1" s="108"/>
    </row>
    <row r="2" spans="1:10" x14ac:dyDescent="0.2">
      <c r="A2" s="107" t="s">
        <v>93</v>
      </c>
      <c r="B2" s="108" t="s">
        <v>94</v>
      </c>
      <c r="J2" s="108"/>
    </row>
    <row r="3" spans="1:10" x14ac:dyDescent="0.2">
      <c r="A3" s="107" t="s">
        <v>95</v>
      </c>
      <c r="B3" s="108" t="s">
        <v>96</v>
      </c>
      <c r="J3" s="108"/>
    </row>
    <row r="4" spans="1:10" x14ac:dyDescent="0.2">
      <c r="A4" s="107" t="s">
        <v>4</v>
      </c>
      <c r="B4" s="108" t="s">
        <v>97</v>
      </c>
      <c r="J4" s="108"/>
    </row>
    <row r="5" spans="1:10" x14ac:dyDescent="0.2">
      <c r="B5" s="109"/>
      <c r="C5" s="109"/>
      <c r="D5" s="109"/>
      <c r="E5" s="109" t="s">
        <v>98</v>
      </c>
      <c r="F5" s="109" t="s">
        <v>99</v>
      </c>
      <c r="G5" s="109" t="s">
        <v>99</v>
      </c>
      <c r="H5" s="109" t="s">
        <v>109</v>
      </c>
      <c r="I5" s="109" t="s">
        <v>108</v>
      </c>
      <c r="J5" s="108"/>
    </row>
    <row r="6" spans="1:10" s="110" customFormat="1" x14ac:dyDescent="0.2">
      <c r="A6" s="110" t="s">
        <v>100</v>
      </c>
      <c r="B6" s="111" t="s">
        <v>101</v>
      </c>
      <c r="C6" s="111" t="s">
        <v>102</v>
      </c>
      <c r="D6" s="111" t="s">
        <v>103</v>
      </c>
      <c r="E6" s="111" t="s">
        <v>104</v>
      </c>
      <c r="F6" s="111" t="s">
        <v>105</v>
      </c>
      <c r="G6" s="111" t="s">
        <v>107</v>
      </c>
      <c r="H6" s="111" t="s">
        <v>110</v>
      </c>
      <c r="I6" s="111" t="s">
        <v>113</v>
      </c>
      <c r="J6" s="110" t="s">
        <v>106</v>
      </c>
    </row>
    <row r="7" spans="1:10" x14ac:dyDescent="0.2">
      <c r="A7" s="108" t="s">
        <v>57</v>
      </c>
      <c r="B7" s="112">
        <v>42097</v>
      </c>
      <c r="C7" s="112">
        <v>42100</v>
      </c>
      <c r="D7" s="113">
        <v>1.0415000000000001</v>
      </c>
      <c r="E7" s="113">
        <v>11.220800000000001</v>
      </c>
      <c r="F7" s="113">
        <v>12.1899</v>
      </c>
      <c r="G7" s="113">
        <f t="shared" ref="G7:G52" si="0">F7-D7</f>
        <v>11.148399999999999</v>
      </c>
      <c r="H7" s="114">
        <f t="shared" ref="H7:H52" si="1">(E7-G7)/G7*100</f>
        <v>0.64942054465216359</v>
      </c>
      <c r="I7" s="113">
        <f t="shared" ref="I7:I52" si="2">H7/100</f>
        <v>6.4942054465216359E-3</v>
      </c>
      <c r="J7" s="108"/>
    </row>
    <row r="8" spans="1:10" x14ac:dyDescent="0.2">
      <c r="A8" s="108" t="s">
        <v>43</v>
      </c>
      <c r="B8" s="112">
        <v>42097</v>
      </c>
      <c r="C8" s="112">
        <v>42100</v>
      </c>
      <c r="D8" s="113">
        <v>1.0327</v>
      </c>
      <c r="E8" s="113">
        <v>12.300800000000001</v>
      </c>
      <c r="F8" s="113">
        <v>13.265499999999999</v>
      </c>
      <c r="G8" s="113">
        <f t="shared" si="0"/>
        <v>12.232799999999999</v>
      </c>
      <c r="H8" s="114">
        <f t="shared" si="1"/>
        <v>0.55588254528808945</v>
      </c>
      <c r="I8" s="113">
        <f t="shared" si="2"/>
        <v>5.5588254528808941E-3</v>
      </c>
      <c r="J8" s="108"/>
    </row>
    <row r="9" spans="1:10" x14ac:dyDescent="0.2">
      <c r="A9" s="108" t="s">
        <v>48</v>
      </c>
      <c r="B9" s="112">
        <v>42097</v>
      </c>
      <c r="C9" s="112">
        <v>42100</v>
      </c>
      <c r="D9" s="113">
        <v>1.0278</v>
      </c>
      <c r="E9" s="113">
        <v>13.6678</v>
      </c>
      <c r="F9" s="113">
        <v>14.6495</v>
      </c>
      <c r="G9" s="113">
        <f t="shared" si="0"/>
        <v>13.621700000000001</v>
      </c>
      <c r="H9" s="114">
        <f t="shared" si="1"/>
        <v>0.33843059236364875</v>
      </c>
      <c r="I9" s="113">
        <f t="shared" si="2"/>
        <v>3.3843059236364874E-3</v>
      </c>
      <c r="J9" s="108"/>
    </row>
    <row r="10" spans="1:10" x14ac:dyDescent="0.2">
      <c r="A10" s="108" t="s">
        <v>39</v>
      </c>
      <c r="B10" s="112">
        <v>42097</v>
      </c>
      <c r="C10" s="112">
        <v>42100</v>
      </c>
      <c r="D10" s="113">
        <v>1.0334000000000001</v>
      </c>
      <c r="E10" s="113">
        <v>12.7334</v>
      </c>
      <c r="F10" s="113">
        <v>13.6867</v>
      </c>
      <c r="G10" s="113">
        <f t="shared" si="0"/>
        <v>12.6533</v>
      </c>
      <c r="H10" s="114">
        <f t="shared" si="1"/>
        <v>0.63303644108651369</v>
      </c>
      <c r="I10" s="113">
        <f t="shared" si="2"/>
        <v>6.3303644108651368E-3</v>
      </c>
      <c r="J10" s="108"/>
    </row>
    <row r="11" spans="1:10" x14ac:dyDescent="0.2">
      <c r="A11" s="108" t="s">
        <v>47</v>
      </c>
      <c r="B11" s="112">
        <v>42097</v>
      </c>
      <c r="C11" s="112">
        <v>42100</v>
      </c>
      <c r="D11" s="113">
        <v>1.0368999999999999</v>
      </c>
      <c r="E11" s="113">
        <v>10.406000000000001</v>
      </c>
      <c r="F11" s="113">
        <v>11.329000000000001</v>
      </c>
      <c r="G11" s="113">
        <f t="shared" si="0"/>
        <v>10.292100000000001</v>
      </c>
      <c r="H11" s="114">
        <f t="shared" si="1"/>
        <v>1.1066740509711255</v>
      </c>
      <c r="I11" s="113">
        <f t="shared" si="2"/>
        <v>1.1066740509711254E-2</v>
      </c>
      <c r="J11" s="108"/>
    </row>
    <row r="12" spans="1:10" x14ac:dyDescent="0.2">
      <c r="A12" s="108" t="s">
        <v>67</v>
      </c>
      <c r="B12" s="112">
        <v>42097</v>
      </c>
      <c r="C12" s="112">
        <v>42100</v>
      </c>
      <c r="D12" s="113">
        <v>1.0503</v>
      </c>
      <c r="E12" s="113">
        <v>10.421200000000001</v>
      </c>
      <c r="F12" s="113">
        <v>11.3301</v>
      </c>
      <c r="G12" s="113">
        <f t="shared" si="0"/>
        <v>10.2798</v>
      </c>
      <c r="H12" s="114">
        <f t="shared" si="1"/>
        <v>1.375513142279041</v>
      </c>
      <c r="I12" s="113">
        <f t="shared" si="2"/>
        <v>1.3755131422790411E-2</v>
      </c>
      <c r="J12" s="108"/>
    </row>
    <row r="13" spans="1:10" x14ac:dyDescent="0.2">
      <c r="A13" s="108" t="s">
        <v>72</v>
      </c>
      <c r="B13" s="112">
        <v>42097</v>
      </c>
      <c r="C13" s="112">
        <v>42100</v>
      </c>
      <c r="D13" s="113">
        <v>1.0556000000000001</v>
      </c>
      <c r="E13" s="113">
        <v>11.292299999999999</v>
      </c>
      <c r="F13" s="113">
        <v>12.2315</v>
      </c>
      <c r="G13" s="113">
        <f t="shared" si="0"/>
        <v>11.1759</v>
      </c>
      <c r="H13" s="114">
        <f t="shared" si="1"/>
        <v>1.0415268568974196</v>
      </c>
      <c r="I13" s="113">
        <f t="shared" si="2"/>
        <v>1.0415268568974196E-2</v>
      </c>
      <c r="J13" s="108"/>
    </row>
    <row r="14" spans="1:10" x14ac:dyDescent="0.2">
      <c r="A14" s="108" t="s">
        <v>65</v>
      </c>
      <c r="B14" s="112">
        <v>42097</v>
      </c>
      <c r="C14" s="112">
        <v>42100</v>
      </c>
      <c r="D14" s="113">
        <v>1.0236000000000001</v>
      </c>
      <c r="E14" s="113">
        <v>12.0183</v>
      </c>
      <c r="F14" s="113">
        <v>12.9315</v>
      </c>
      <c r="G14" s="113">
        <f t="shared" si="0"/>
        <v>11.9079</v>
      </c>
      <c r="H14" s="114">
        <f t="shared" si="1"/>
        <v>0.9271156123245935</v>
      </c>
      <c r="I14" s="113">
        <f t="shared" si="2"/>
        <v>9.2711561232459352E-3</v>
      </c>
      <c r="J14" s="108"/>
    </row>
    <row r="15" spans="1:10" x14ac:dyDescent="0.2">
      <c r="A15" s="108" t="s">
        <v>40</v>
      </c>
      <c r="B15" s="112">
        <v>42097</v>
      </c>
      <c r="C15" s="112">
        <v>42100</v>
      </c>
      <c r="D15" s="113">
        <v>1.0306999999999999</v>
      </c>
      <c r="E15" s="113">
        <v>11.898899999999999</v>
      </c>
      <c r="F15" s="113">
        <v>12.8733</v>
      </c>
      <c r="G15" s="113">
        <f t="shared" si="0"/>
        <v>11.842600000000001</v>
      </c>
      <c r="H15" s="114">
        <f t="shared" si="1"/>
        <v>0.47540236096801763</v>
      </c>
      <c r="I15" s="113">
        <f t="shared" si="2"/>
        <v>4.7540236096801766E-3</v>
      </c>
      <c r="J15" s="108"/>
    </row>
    <row r="16" spans="1:10" x14ac:dyDescent="0.2">
      <c r="A16" s="108" t="s">
        <v>38</v>
      </c>
      <c r="B16" s="112">
        <v>42097</v>
      </c>
      <c r="C16" s="112">
        <v>42100</v>
      </c>
      <c r="D16" s="113">
        <v>1.0156000000000001</v>
      </c>
      <c r="E16" s="113">
        <v>13.4625</v>
      </c>
      <c r="F16" s="113">
        <v>14.447699999999999</v>
      </c>
      <c r="G16" s="113">
        <f t="shared" si="0"/>
        <v>13.432099999999998</v>
      </c>
      <c r="H16" s="114">
        <f t="shared" si="1"/>
        <v>0.2263235086099864</v>
      </c>
      <c r="I16" s="113">
        <f t="shared" si="2"/>
        <v>2.2632350860998639E-3</v>
      </c>
      <c r="J16" s="108"/>
    </row>
    <row r="17" spans="1:10" x14ac:dyDescent="0.2">
      <c r="A17" s="108" t="s">
        <v>42</v>
      </c>
      <c r="B17" s="112">
        <v>42097</v>
      </c>
      <c r="C17" s="112">
        <v>42100</v>
      </c>
      <c r="D17" s="113">
        <v>1.0253000000000001</v>
      </c>
      <c r="E17" s="113">
        <v>12.723599999999999</v>
      </c>
      <c r="F17" s="113">
        <v>13.7041</v>
      </c>
      <c r="G17" s="113">
        <f t="shared" si="0"/>
        <v>12.678800000000001</v>
      </c>
      <c r="H17" s="114">
        <f t="shared" si="1"/>
        <v>0.35334574249927925</v>
      </c>
      <c r="I17" s="113">
        <f t="shared" si="2"/>
        <v>3.5334574249927925E-3</v>
      </c>
      <c r="J17" s="108"/>
    </row>
    <row r="18" spans="1:10" x14ac:dyDescent="0.2">
      <c r="A18" s="108" t="s">
        <v>69</v>
      </c>
      <c r="B18" s="112">
        <v>42097</v>
      </c>
      <c r="C18" s="112">
        <v>42100</v>
      </c>
      <c r="D18" s="113">
        <v>1.0277000000000001</v>
      </c>
      <c r="E18" s="113">
        <v>12.5909</v>
      </c>
      <c r="F18" s="113">
        <v>13.5709</v>
      </c>
      <c r="G18" s="113">
        <f t="shared" si="0"/>
        <v>12.543200000000001</v>
      </c>
      <c r="H18" s="114">
        <f t="shared" si="1"/>
        <v>0.38028573250844255</v>
      </c>
      <c r="I18" s="113">
        <f t="shared" si="2"/>
        <v>3.8028573250844257E-3</v>
      </c>
      <c r="J18" s="108"/>
    </row>
    <row r="19" spans="1:10" x14ac:dyDescent="0.2">
      <c r="A19" s="108" t="s">
        <v>51</v>
      </c>
      <c r="B19" s="112">
        <v>42097</v>
      </c>
      <c r="C19" s="112">
        <v>42100</v>
      </c>
      <c r="D19" s="113">
        <v>1.0366</v>
      </c>
      <c r="E19" s="113">
        <v>12.423</v>
      </c>
      <c r="F19" s="113">
        <v>13.395099999999999</v>
      </c>
      <c r="G19" s="113">
        <f t="shared" si="0"/>
        <v>12.358499999999999</v>
      </c>
      <c r="H19" s="114">
        <f t="shared" si="1"/>
        <v>0.52190799854351799</v>
      </c>
      <c r="I19" s="113">
        <f t="shared" si="2"/>
        <v>5.2190799854351802E-3</v>
      </c>
      <c r="J19" s="108"/>
    </row>
    <row r="20" spans="1:10" x14ac:dyDescent="0.2">
      <c r="A20" s="108" t="s">
        <v>73</v>
      </c>
      <c r="B20" s="112">
        <v>42097</v>
      </c>
      <c r="C20" s="112">
        <v>42100</v>
      </c>
      <c r="D20" s="113">
        <v>1.0490999999999999</v>
      </c>
      <c r="E20" s="113">
        <v>10.956300000000001</v>
      </c>
      <c r="F20" s="113">
        <v>11.9352</v>
      </c>
      <c r="G20" s="113">
        <f t="shared" si="0"/>
        <v>10.886100000000001</v>
      </c>
      <c r="H20" s="114">
        <f t="shared" si="1"/>
        <v>0.6448590404276997</v>
      </c>
      <c r="I20" s="113">
        <f t="shared" si="2"/>
        <v>6.448590404276997E-3</v>
      </c>
      <c r="J20" s="108"/>
    </row>
    <row r="21" spans="1:10" x14ac:dyDescent="0.2">
      <c r="A21" s="108" t="s">
        <v>41</v>
      </c>
      <c r="B21" s="112">
        <v>42100</v>
      </c>
      <c r="C21" s="112">
        <v>42101</v>
      </c>
      <c r="D21" s="113">
        <v>1.0367999999999999</v>
      </c>
      <c r="E21" s="113">
        <v>12.629</v>
      </c>
      <c r="F21" s="113">
        <v>13.590199999999999</v>
      </c>
      <c r="G21" s="113">
        <f t="shared" si="0"/>
        <v>12.5534</v>
      </c>
      <c r="H21" s="114">
        <f t="shared" si="1"/>
        <v>0.60222728503831369</v>
      </c>
      <c r="I21" s="113">
        <f t="shared" si="2"/>
        <v>6.0222728503831367E-3</v>
      </c>
      <c r="J21" s="108"/>
    </row>
    <row r="22" spans="1:10" x14ac:dyDescent="0.2">
      <c r="A22" s="108" t="s">
        <v>59</v>
      </c>
      <c r="B22" s="112">
        <v>42097</v>
      </c>
      <c r="C22" s="112">
        <v>42100</v>
      </c>
      <c r="D22" s="113">
        <v>1.0321</v>
      </c>
      <c r="E22" s="113">
        <v>12.866400000000001</v>
      </c>
      <c r="F22" s="113">
        <v>13.822699999999999</v>
      </c>
      <c r="G22" s="113">
        <f t="shared" si="0"/>
        <v>12.7906</v>
      </c>
      <c r="H22" s="114">
        <f t="shared" si="1"/>
        <v>0.59262270730068156</v>
      </c>
      <c r="I22" s="113">
        <f t="shared" si="2"/>
        <v>5.9262270730068159E-3</v>
      </c>
      <c r="J22" s="108"/>
    </row>
    <row r="23" spans="1:10" x14ac:dyDescent="0.2">
      <c r="A23" s="108" t="s">
        <v>82</v>
      </c>
      <c r="B23" s="112">
        <v>42097</v>
      </c>
      <c r="C23" s="112">
        <v>42100</v>
      </c>
      <c r="D23" s="113">
        <v>1.0553999999999999</v>
      </c>
      <c r="E23" s="113">
        <v>8.5633999999999997</v>
      </c>
      <c r="F23" s="113">
        <v>9.5188000000000006</v>
      </c>
      <c r="G23" s="113">
        <f t="shared" si="0"/>
        <v>8.4634</v>
      </c>
      <c r="H23" s="114">
        <f t="shared" si="1"/>
        <v>1.1815582390055963</v>
      </c>
      <c r="I23" s="113">
        <f t="shared" si="2"/>
        <v>1.1815582390055963E-2</v>
      </c>
      <c r="J23" s="108"/>
    </row>
    <row r="24" spans="1:10" x14ac:dyDescent="0.2">
      <c r="A24" s="108" t="s">
        <v>70</v>
      </c>
      <c r="B24" s="112">
        <v>42097</v>
      </c>
      <c r="C24" s="112">
        <v>42100</v>
      </c>
      <c r="D24" s="113">
        <v>1.0207999999999999</v>
      </c>
      <c r="E24" s="113">
        <v>11.303100000000001</v>
      </c>
      <c r="F24" s="113">
        <v>12.247999999999999</v>
      </c>
      <c r="G24" s="113">
        <f t="shared" si="0"/>
        <v>11.2272</v>
      </c>
      <c r="H24" s="114">
        <f t="shared" si="1"/>
        <v>0.67603676784951494</v>
      </c>
      <c r="I24" s="113">
        <f t="shared" si="2"/>
        <v>6.7603676784951496E-3</v>
      </c>
      <c r="J24" s="108"/>
    </row>
    <row r="25" spans="1:10" x14ac:dyDescent="0.2">
      <c r="A25" s="108" t="s">
        <v>44</v>
      </c>
      <c r="B25" s="112">
        <v>42100</v>
      </c>
      <c r="C25" s="112">
        <v>42101</v>
      </c>
      <c r="D25" s="113">
        <v>1.0239</v>
      </c>
      <c r="E25" s="113">
        <v>9.8661999999999992</v>
      </c>
      <c r="F25" s="113">
        <v>10.7949</v>
      </c>
      <c r="G25" s="113">
        <f t="shared" si="0"/>
        <v>9.7710000000000008</v>
      </c>
      <c r="H25" s="114">
        <f t="shared" si="1"/>
        <v>0.97431173881893751</v>
      </c>
      <c r="I25" s="113">
        <f t="shared" si="2"/>
        <v>9.7431173881893755E-3</v>
      </c>
      <c r="J25" s="108"/>
    </row>
    <row r="26" spans="1:10" x14ac:dyDescent="0.2">
      <c r="A26" s="108" t="s">
        <v>78</v>
      </c>
      <c r="B26" s="112">
        <v>42097</v>
      </c>
      <c r="C26" s="112">
        <v>42100</v>
      </c>
      <c r="D26" s="113">
        <v>1.0339</v>
      </c>
      <c r="E26" s="113">
        <v>13.994999999999999</v>
      </c>
      <c r="F26" s="113">
        <v>15.009</v>
      </c>
      <c r="G26" s="113">
        <f t="shared" si="0"/>
        <v>13.975100000000001</v>
      </c>
      <c r="H26" s="114">
        <f t="shared" si="1"/>
        <v>0.14239611881130032</v>
      </c>
      <c r="I26" s="113">
        <f t="shared" si="2"/>
        <v>1.4239611881130031E-3</v>
      </c>
      <c r="J26" s="108"/>
    </row>
    <row r="27" spans="1:10" x14ac:dyDescent="0.2">
      <c r="A27" s="108" t="s">
        <v>37</v>
      </c>
      <c r="B27" s="112">
        <v>42097</v>
      </c>
      <c r="C27" s="112">
        <v>42100</v>
      </c>
      <c r="D27" s="113">
        <v>1.0356000000000001</v>
      </c>
      <c r="E27" s="113">
        <v>10.763299999999999</v>
      </c>
      <c r="F27" s="113">
        <v>11.684900000000001</v>
      </c>
      <c r="G27" s="113">
        <f t="shared" si="0"/>
        <v>10.6493</v>
      </c>
      <c r="H27" s="114">
        <f t="shared" si="1"/>
        <v>1.0704928962466922</v>
      </c>
      <c r="I27" s="113">
        <f t="shared" si="2"/>
        <v>1.0704928962466921E-2</v>
      </c>
      <c r="J27" s="108"/>
    </row>
    <row r="28" spans="1:10" x14ac:dyDescent="0.2">
      <c r="A28" s="108" t="s">
        <v>46</v>
      </c>
      <c r="B28" s="112">
        <v>42097</v>
      </c>
      <c r="C28" s="112">
        <v>42100</v>
      </c>
      <c r="D28" s="113">
        <v>1.0270999999999999</v>
      </c>
      <c r="E28" s="113">
        <v>11.553800000000001</v>
      </c>
      <c r="F28" s="113">
        <v>12.513500000000001</v>
      </c>
      <c r="G28" s="113">
        <f t="shared" si="0"/>
        <v>11.4864</v>
      </c>
      <c r="H28" s="114">
        <f t="shared" si="1"/>
        <v>0.58678088870317091</v>
      </c>
      <c r="I28" s="113">
        <f t="shared" si="2"/>
        <v>5.8678088870317089E-3</v>
      </c>
      <c r="J28" s="108"/>
    </row>
    <row r="29" spans="1:10" x14ac:dyDescent="0.2">
      <c r="A29" s="108" t="s">
        <v>84</v>
      </c>
      <c r="B29" s="112">
        <v>42100</v>
      </c>
      <c r="C29" s="112">
        <v>42101</v>
      </c>
      <c r="D29" s="113">
        <v>1.0173000000000001</v>
      </c>
      <c r="E29" s="113">
        <v>11.4626</v>
      </c>
      <c r="F29" s="113">
        <v>12.3344</v>
      </c>
      <c r="G29" s="113">
        <f t="shared" si="0"/>
        <v>11.3171</v>
      </c>
      <c r="H29" s="114">
        <f t="shared" si="1"/>
        <v>1.2856650555354303</v>
      </c>
      <c r="I29" s="113">
        <f t="shared" si="2"/>
        <v>1.2856650555354303E-2</v>
      </c>
      <c r="J29" s="108"/>
    </row>
    <row r="30" spans="1:10" x14ac:dyDescent="0.2">
      <c r="A30" s="108" t="s">
        <v>45</v>
      </c>
      <c r="B30" s="112">
        <v>42097</v>
      </c>
      <c r="C30" s="112">
        <v>42100</v>
      </c>
      <c r="D30" s="113">
        <v>1.0276000000000001</v>
      </c>
      <c r="E30" s="113">
        <v>12.399800000000001</v>
      </c>
      <c r="F30" s="113">
        <v>13.3742</v>
      </c>
      <c r="G30" s="113">
        <f t="shared" si="0"/>
        <v>12.3466</v>
      </c>
      <c r="H30" s="114">
        <f t="shared" si="1"/>
        <v>0.43088785576596272</v>
      </c>
      <c r="I30" s="113">
        <f t="shared" si="2"/>
        <v>4.3088785576596272E-3</v>
      </c>
      <c r="J30" s="108"/>
    </row>
    <row r="31" spans="1:10" x14ac:dyDescent="0.2">
      <c r="A31" s="108" t="s">
        <v>85</v>
      </c>
      <c r="B31" s="112">
        <v>42097</v>
      </c>
      <c r="C31" s="112">
        <v>42100</v>
      </c>
      <c r="D31" s="113">
        <v>1.0322</v>
      </c>
      <c r="E31" s="113">
        <v>12.9519</v>
      </c>
      <c r="F31" s="113">
        <v>13.946899999999999</v>
      </c>
      <c r="G31" s="113">
        <f t="shared" si="0"/>
        <v>12.9147</v>
      </c>
      <c r="H31" s="114">
        <f t="shared" si="1"/>
        <v>0.28804385700016527</v>
      </c>
      <c r="I31" s="113">
        <f t="shared" si="2"/>
        <v>2.8804385700016526E-3</v>
      </c>
      <c r="J31" s="108"/>
    </row>
    <row r="32" spans="1:10" x14ac:dyDescent="0.2">
      <c r="A32" s="108" t="s">
        <v>90</v>
      </c>
      <c r="B32" s="112">
        <v>42097</v>
      </c>
      <c r="C32" s="112">
        <v>42100</v>
      </c>
      <c r="D32" s="113">
        <v>1.0612999999999999</v>
      </c>
      <c r="E32" s="113">
        <v>11.311500000000001</v>
      </c>
      <c r="F32" s="113">
        <v>12.347899999999999</v>
      </c>
      <c r="G32" s="113">
        <f t="shared" si="0"/>
        <v>11.2866</v>
      </c>
      <c r="H32" s="114">
        <f t="shared" si="1"/>
        <v>0.22061559725692934</v>
      </c>
      <c r="I32" s="113">
        <f t="shared" si="2"/>
        <v>2.2061559725692933E-3</v>
      </c>
      <c r="J32" s="108"/>
    </row>
    <row r="33" spans="1:10" x14ac:dyDescent="0.2">
      <c r="A33" s="108" t="s">
        <v>87</v>
      </c>
      <c r="B33" s="112">
        <v>42097</v>
      </c>
      <c r="C33" s="112">
        <v>42100</v>
      </c>
      <c r="D33" s="113">
        <v>1.0218</v>
      </c>
      <c r="E33" s="113">
        <v>12.574199999999999</v>
      </c>
      <c r="F33" s="113">
        <v>13.5473</v>
      </c>
      <c r="G33" s="113">
        <f t="shared" si="0"/>
        <v>12.525499999999999</v>
      </c>
      <c r="H33" s="114">
        <f t="shared" si="1"/>
        <v>0.38880683405852212</v>
      </c>
      <c r="I33" s="113">
        <f t="shared" si="2"/>
        <v>3.8880683405852212E-3</v>
      </c>
      <c r="J33" s="108"/>
    </row>
    <row r="34" spans="1:10" x14ac:dyDescent="0.2">
      <c r="A34" s="108" t="s">
        <v>52</v>
      </c>
      <c r="B34" s="112">
        <v>42097</v>
      </c>
      <c r="C34" s="112">
        <v>42100</v>
      </c>
      <c r="D34" s="113">
        <v>1.0494000000000001</v>
      </c>
      <c r="E34" s="113">
        <v>12.2637</v>
      </c>
      <c r="F34" s="113">
        <v>13.2316</v>
      </c>
      <c r="G34" s="113">
        <f t="shared" si="0"/>
        <v>12.1822</v>
      </c>
      <c r="H34" s="114">
        <f t="shared" si="1"/>
        <v>0.66900888181116824</v>
      </c>
      <c r="I34" s="113">
        <f t="shared" si="2"/>
        <v>6.6900888181116829E-3</v>
      </c>
      <c r="J34" s="108"/>
    </row>
    <row r="35" spans="1:10" x14ac:dyDescent="0.2">
      <c r="A35" s="108" t="s">
        <v>63</v>
      </c>
      <c r="B35" s="112">
        <v>42097</v>
      </c>
      <c r="C35" s="112">
        <v>42100</v>
      </c>
      <c r="D35" s="113">
        <v>1.0206999999999999</v>
      </c>
      <c r="E35" s="113">
        <v>12.598599999999999</v>
      </c>
      <c r="F35" s="113">
        <v>13.5967</v>
      </c>
      <c r="G35" s="113">
        <f t="shared" si="0"/>
        <v>12.576000000000001</v>
      </c>
      <c r="H35" s="114">
        <f t="shared" si="1"/>
        <v>0.17970737913485083</v>
      </c>
      <c r="I35" s="113">
        <f t="shared" si="2"/>
        <v>1.7970737913485081E-3</v>
      </c>
      <c r="J35" s="108"/>
    </row>
    <row r="36" spans="1:10" x14ac:dyDescent="0.2">
      <c r="A36" s="108" t="s">
        <v>50</v>
      </c>
      <c r="B36" s="112">
        <v>42097</v>
      </c>
      <c r="C36" s="112">
        <v>42100</v>
      </c>
      <c r="D36" s="113">
        <v>1.0366</v>
      </c>
      <c r="E36" s="113">
        <v>8.6448999999999998</v>
      </c>
      <c r="F36" s="113">
        <v>9.5907</v>
      </c>
      <c r="G36" s="113">
        <f t="shared" si="0"/>
        <v>8.5541</v>
      </c>
      <c r="H36" s="114">
        <f t="shared" si="1"/>
        <v>1.0614792906325594</v>
      </c>
      <c r="I36" s="113">
        <f t="shared" si="2"/>
        <v>1.0614792906325594E-2</v>
      </c>
      <c r="J36" s="108"/>
    </row>
    <row r="37" spans="1:10" x14ac:dyDescent="0.2">
      <c r="A37" s="108" t="s">
        <v>89</v>
      </c>
      <c r="B37" s="112">
        <v>42097</v>
      </c>
      <c r="C37" s="112">
        <v>42100</v>
      </c>
      <c r="D37" s="113">
        <v>1.03</v>
      </c>
      <c r="E37" s="113">
        <v>9.1404999999999994</v>
      </c>
      <c r="F37" s="113">
        <v>10.0779</v>
      </c>
      <c r="G37" s="113">
        <f t="shared" si="0"/>
        <v>9.0479000000000003</v>
      </c>
      <c r="H37" s="114">
        <f t="shared" si="1"/>
        <v>1.0234419036461404</v>
      </c>
      <c r="I37" s="113">
        <f t="shared" si="2"/>
        <v>1.0234419036461405E-2</v>
      </c>
      <c r="J37" s="108"/>
    </row>
    <row r="38" spans="1:10" x14ac:dyDescent="0.2">
      <c r="A38" s="108" t="s">
        <v>61</v>
      </c>
      <c r="B38" s="112">
        <v>42097</v>
      </c>
      <c r="C38" s="112">
        <v>42100</v>
      </c>
      <c r="D38" s="113">
        <v>1.026</v>
      </c>
      <c r="E38" s="113">
        <v>10.995799999999999</v>
      </c>
      <c r="F38" s="113">
        <v>11.952400000000001</v>
      </c>
      <c r="G38" s="113">
        <f t="shared" si="0"/>
        <v>10.926400000000001</v>
      </c>
      <c r="H38" s="114">
        <f t="shared" si="1"/>
        <v>0.63515888124174591</v>
      </c>
      <c r="I38" s="113">
        <f t="shared" si="2"/>
        <v>6.3515888124174589E-3</v>
      </c>
      <c r="J38" s="108"/>
    </row>
    <row r="39" spans="1:10" x14ac:dyDescent="0.2">
      <c r="A39" s="108" t="s">
        <v>88</v>
      </c>
      <c r="B39" s="112">
        <v>42097</v>
      </c>
      <c r="C39" s="112">
        <v>42100</v>
      </c>
      <c r="D39" s="113">
        <v>1.0264</v>
      </c>
      <c r="E39" s="113">
        <v>12.157400000000001</v>
      </c>
      <c r="F39" s="113">
        <v>13.126899999999999</v>
      </c>
      <c r="G39" s="113">
        <f t="shared" si="0"/>
        <v>12.100499999999998</v>
      </c>
      <c r="H39" s="114">
        <f t="shared" si="1"/>
        <v>0.47022850295444324</v>
      </c>
      <c r="I39" s="113">
        <f t="shared" si="2"/>
        <v>4.7022850295444325E-3</v>
      </c>
      <c r="J39" s="108"/>
    </row>
    <row r="40" spans="1:10" x14ac:dyDescent="0.2">
      <c r="A40" s="108" t="s">
        <v>60</v>
      </c>
      <c r="B40" s="112">
        <v>42097</v>
      </c>
      <c r="C40" s="112">
        <v>42100</v>
      </c>
      <c r="D40" s="113">
        <v>1.0306</v>
      </c>
      <c r="E40" s="113">
        <v>12.948</v>
      </c>
      <c r="F40" s="113">
        <v>13.936</v>
      </c>
      <c r="G40" s="113">
        <f t="shared" si="0"/>
        <v>12.9054</v>
      </c>
      <c r="H40" s="114">
        <f t="shared" si="1"/>
        <v>0.33009437909712364</v>
      </c>
      <c r="I40" s="113">
        <f t="shared" si="2"/>
        <v>3.3009437909712362E-3</v>
      </c>
      <c r="J40" s="108"/>
    </row>
    <row r="41" spans="1:10" x14ac:dyDescent="0.2">
      <c r="A41" s="108" t="s">
        <v>64</v>
      </c>
      <c r="B41" s="112">
        <v>42097</v>
      </c>
      <c r="C41" s="112">
        <v>42100</v>
      </c>
      <c r="D41" s="113">
        <v>1.0436000000000001</v>
      </c>
      <c r="E41" s="113">
        <v>10.728</v>
      </c>
      <c r="F41" s="113">
        <v>11.7456</v>
      </c>
      <c r="G41" s="113">
        <f t="shared" si="0"/>
        <v>10.702</v>
      </c>
      <c r="H41" s="114">
        <f t="shared" si="1"/>
        <v>0.24294524387964683</v>
      </c>
      <c r="I41" s="113">
        <f t="shared" si="2"/>
        <v>2.4294524387964683E-3</v>
      </c>
      <c r="J41" s="108"/>
    </row>
    <row r="42" spans="1:10" x14ac:dyDescent="0.2">
      <c r="A42" s="108" t="s">
        <v>83</v>
      </c>
      <c r="B42" s="112">
        <v>42097</v>
      </c>
      <c r="C42" s="112">
        <v>42100</v>
      </c>
      <c r="D42" s="113">
        <v>1.0365</v>
      </c>
      <c r="E42" s="113">
        <v>12.8055</v>
      </c>
      <c r="F42" s="113">
        <v>13.8264</v>
      </c>
      <c r="G42" s="113">
        <f t="shared" si="0"/>
        <v>12.789899999999999</v>
      </c>
      <c r="H42" s="114">
        <f t="shared" si="1"/>
        <v>0.12197124293388492</v>
      </c>
      <c r="I42" s="113">
        <f t="shared" si="2"/>
        <v>1.2197124293388492E-3</v>
      </c>
      <c r="J42" s="108"/>
    </row>
    <row r="43" spans="1:10" x14ac:dyDescent="0.2">
      <c r="A43" s="108" t="s">
        <v>49</v>
      </c>
      <c r="B43" s="112">
        <v>42097</v>
      </c>
      <c r="C43" s="112">
        <v>42100</v>
      </c>
      <c r="D43" s="113">
        <v>1.0197000000000001</v>
      </c>
      <c r="E43" s="113">
        <v>13.747400000000001</v>
      </c>
      <c r="F43" s="113">
        <v>14.7498</v>
      </c>
      <c r="G43" s="113">
        <f t="shared" si="0"/>
        <v>13.7301</v>
      </c>
      <c r="H43" s="114">
        <f t="shared" si="1"/>
        <v>0.12600053896184685</v>
      </c>
      <c r="I43" s="113">
        <f t="shared" si="2"/>
        <v>1.2600053896184684E-3</v>
      </c>
      <c r="J43" s="108"/>
    </row>
    <row r="44" spans="1:10" x14ac:dyDescent="0.2">
      <c r="A44" s="108" t="s">
        <v>58</v>
      </c>
      <c r="B44" s="112">
        <v>42097</v>
      </c>
      <c r="C44" s="112">
        <v>42100</v>
      </c>
      <c r="D44" s="113">
        <v>1.0317000000000001</v>
      </c>
      <c r="E44" s="113">
        <v>9.7492999999999999</v>
      </c>
      <c r="F44" s="113">
        <v>10.7065</v>
      </c>
      <c r="G44" s="113">
        <f t="shared" si="0"/>
        <v>9.6747999999999994</v>
      </c>
      <c r="H44" s="114">
        <f t="shared" si="1"/>
        <v>0.77004175796916174</v>
      </c>
      <c r="I44" s="113">
        <f t="shared" si="2"/>
        <v>7.7004175796916178E-3</v>
      </c>
      <c r="J44" s="108"/>
    </row>
    <row r="45" spans="1:10" x14ac:dyDescent="0.2">
      <c r="A45" s="108" t="s">
        <v>86</v>
      </c>
      <c r="B45" s="112">
        <v>42097</v>
      </c>
      <c r="C45" s="112">
        <v>42100</v>
      </c>
      <c r="D45" s="113">
        <v>1.0389999999999999</v>
      </c>
      <c r="E45" s="113">
        <v>9.7051999999999996</v>
      </c>
      <c r="F45" s="113">
        <v>10.6585</v>
      </c>
      <c r="G45" s="113">
        <f t="shared" si="0"/>
        <v>9.6195000000000004</v>
      </c>
      <c r="H45" s="114">
        <f t="shared" si="1"/>
        <v>0.89089869535837851</v>
      </c>
      <c r="I45" s="113">
        <f t="shared" si="2"/>
        <v>8.9089869535837855E-3</v>
      </c>
      <c r="J45" s="108"/>
    </row>
    <row r="46" spans="1:10" x14ac:dyDescent="0.2">
      <c r="A46" s="108" t="s">
        <v>53</v>
      </c>
      <c r="B46" s="112">
        <v>42097</v>
      </c>
      <c r="C46" s="112">
        <v>42100</v>
      </c>
      <c r="D46" s="113">
        <v>1.0304</v>
      </c>
      <c r="E46" s="113">
        <v>11.1557</v>
      </c>
      <c r="F46" s="113">
        <v>12.1317</v>
      </c>
      <c r="G46" s="113">
        <f t="shared" si="0"/>
        <v>11.1013</v>
      </c>
      <c r="H46" s="114">
        <f t="shared" si="1"/>
        <v>0.49003269887309897</v>
      </c>
      <c r="I46" s="113">
        <f t="shared" si="2"/>
        <v>4.9003269887309894E-3</v>
      </c>
      <c r="J46" s="108"/>
    </row>
    <row r="47" spans="1:10" x14ac:dyDescent="0.2">
      <c r="A47" s="108" t="s">
        <v>80</v>
      </c>
      <c r="B47" s="112">
        <v>42097</v>
      </c>
      <c r="C47" s="112">
        <v>42100</v>
      </c>
      <c r="D47" s="113">
        <v>1.0186999999999999</v>
      </c>
      <c r="E47" s="113">
        <v>10.6511</v>
      </c>
      <c r="F47" s="113">
        <v>11.5524</v>
      </c>
      <c r="G47" s="113">
        <f t="shared" si="0"/>
        <v>10.5337</v>
      </c>
      <c r="H47" s="114">
        <f t="shared" si="1"/>
        <v>1.1145181655068965</v>
      </c>
      <c r="I47" s="113">
        <f t="shared" si="2"/>
        <v>1.1145181655068965E-2</v>
      </c>
      <c r="J47" s="108"/>
    </row>
    <row r="48" spans="1:10" x14ac:dyDescent="0.2">
      <c r="A48" s="108" t="s">
        <v>68</v>
      </c>
      <c r="B48" s="112">
        <v>42097</v>
      </c>
      <c r="C48" s="112">
        <v>42100</v>
      </c>
      <c r="D48" s="113">
        <v>1.0347</v>
      </c>
      <c r="E48" s="113">
        <v>9.4718</v>
      </c>
      <c r="F48" s="113">
        <v>10.4793</v>
      </c>
      <c r="G48" s="113">
        <f t="shared" si="0"/>
        <v>9.4446000000000012</v>
      </c>
      <c r="H48" s="114">
        <f t="shared" si="1"/>
        <v>0.28799525654870273</v>
      </c>
      <c r="I48" s="113">
        <f t="shared" si="2"/>
        <v>2.8799525654870273E-3</v>
      </c>
      <c r="J48" s="108"/>
    </row>
    <row r="49" spans="1:10" x14ac:dyDescent="0.2">
      <c r="A49" s="108" t="s">
        <v>81</v>
      </c>
      <c r="B49" s="112">
        <v>42097</v>
      </c>
      <c r="C49" s="112">
        <v>42100</v>
      </c>
      <c r="D49" s="113">
        <v>1.0313000000000001</v>
      </c>
      <c r="E49" s="113">
        <v>12.1487</v>
      </c>
      <c r="F49" s="113">
        <v>13.154</v>
      </c>
      <c r="G49" s="113">
        <f t="shared" si="0"/>
        <v>12.1227</v>
      </c>
      <c r="H49" s="114">
        <f t="shared" si="1"/>
        <v>0.21447367335659384</v>
      </c>
      <c r="I49" s="113">
        <f t="shared" si="2"/>
        <v>2.1447367335659384E-3</v>
      </c>
      <c r="J49" s="108"/>
    </row>
    <row r="50" spans="1:10" x14ac:dyDescent="0.2">
      <c r="A50" s="108" t="s">
        <v>62</v>
      </c>
      <c r="B50" s="112">
        <v>42097</v>
      </c>
      <c r="C50" s="112">
        <v>42100</v>
      </c>
      <c r="D50" s="113">
        <v>1.0154000000000001</v>
      </c>
      <c r="E50" s="113">
        <v>10.807600000000001</v>
      </c>
      <c r="F50" s="113">
        <v>11.730700000000001</v>
      </c>
      <c r="G50" s="113">
        <f t="shared" si="0"/>
        <v>10.715300000000001</v>
      </c>
      <c r="H50" s="114">
        <f t="shared" si="1"/>
        <v>0.86138512220842922</v>
      </c>
      <c r="I50" s="113">
        <f t="shared" si="2"/>
        <v>8.6138512220842924E-3</v>
      </c>
      <c r="J50" s="108"/>
    </row>
    <row r="51" spans="1:10" x14ac:dyDescent="0.2">
      <c r="A51" s="108" t="s">
        <v>66</v>
      </c>
      <c r="B51" s="112">
        <v>42097</v>
      </c>
      <c r="C51" s="112">
        <v>42100</v>
      </c>
      <c r="D51" s="113">
        <v>1.0346</v>
      </c>
      <c r="E51" s="113">
        <v>10.8786</v>
      </c>
      <c r="F51" s="113">
        <v>11.849500000000001</v>
      </c>
      <c r="G51" s="113">
        <f t="shared" si="0"/>
        <v>10.814900000000002</v>
      </c>
      <c r="H51" s="114">
        <f t="shared" si="1"/>
        <v>0.58900220991409047</v>
      </c>
      <c r="I51" s="113">
        <f t="shared" si="2"/>
        <v>5.8900220991409047E-3</v>
      </c>
      <c r="J51" s="108"/>
    </row>
    <row r="52" spans="1:10" x14ac:dyDescent="0.2">
      <c r="A52" s="108" t="s">
        <v>71</v>
      </c>
      <c r="B52" s="112">
        <v>42097</v>
      </c>
      <c r="C52" s="112">
        <v>42100</v>
      </c>
      <c r="D52" s="113">
        <v>1.0370999999999999</v>
      </c>
      <c r="E52" s="113">
        <v>9.8734999999999999</v>
      </c>
      <c r="F52" s="113">
        <v>10.8504</v>
      </c>
      <c r="G52" s="113">
        <f t="shared" si="0"/>
        <v>9.8132999999999999</v>
      </c>
      <c r="H52" s="114">
        <f t="shared" si="1"/>
        <v>0.61345317069691163</v>
      </c>
      <c r="I52" s="113">
        <f t="shared" si="2"/>
        <v>6.1345317069691164E-3</v>
      </c>
      <c r="J52" s="108"/>
    </row>
    <row r="53" spans="1:10" x14ac:dyDescent="0.2">
      <c r="J53" s="108"/>
    </row>
    <row r="54" spans="1:10" x14ac:dyDescent="0.2">
      <c r="J54" s="108"/>
    </row>
    <row r="55" spans="1:10" x14ac:dyDescent="0.2">
      <c r="J55" s="108"/>
    </row>
    <row r="56" spans="1:10" x14ac:dyDescent="0.2">
      <c r="J56" s="108"/>
    </row>
    <row r="57" spans="1:10" x14ac:dyDescent="0.2">
      <c r="J57" s="108"/>
    </row>
    <row r="58" spans="1:10" x14ac:dyDescent="0.2">
      <c r="J58" s="108"/>
    </row>
  </sheetData>
  <sortState ref="A7:I52">
    <sortCondition ref="A7:A5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workbookViewId="0"/>
  </sheetViews>
  <sheetFormatPr defaultRowHeight="11.25" x14ac:dyDescent="0.2"/>
  <cols>
    <col min="1" max="3" width="12.7109375" style="6" customWidth="1"/>
    <col min="4" max="4" width="12.7109375" style="93" customWidth="1"/>
    <col min="5" max="9" width="12.7109375" style="79" customWidth="1"/>
    <col min="10" max="10" width="14.7109375" style="79" customWidth="1"/>
    <col min="11" max="11" width="0.28515625" style="79" hidden="1" customWidth="1"/>
    <col min="12" max="12" width="9.140625" style="58"/>
    <col min="13" max="13" width="35.42578125" style="6" customWidth="1"/>
    <col min="14" max="259" width="9.140625" style="6"/>
    <col min="260" max="265" width="12.7109375" style="6" customWidth="1"/>
    <col min="266" max="266" width="15.42578125" style="6" customWidth="1"/>
    <col min="267" max="267" width="0" style="6" hidden="1" customWidth="1"/>
    <col min="268" max="268" width="9.140625" style="6"/>
    <col min="269" max="269" width="35.42578125" style="6" customWidth="1"/>
    <col min="270" max="515" width="9.140625" style="6"/>
    <col min="516" max="521" width="12.7109375" style="6" customWidth="1"/>
    <col min="522" max="522" width="15.42578125" style="6" customWidth="1"/>
    <col min="523" max="523" width="0" style="6" hidden="1" customWidth="1"/>
    <col min="524" max="524" width="9.140625" style="6"/>
    <col min="525" max="525" width="35.42578125" style="6" customWidth="1"/>
    <col min="526" max="771" width="9.140625" style="6"/>
    <col min="772" max="777" width="12.7109375" style="6" customWidth="1"/>
    <col min="778" max="778" width="15.42578125" style="6" customWidth="1"/>
    <col min="779" max="779" width="0" style="6" hidden="1" customWidth="1"/>
    <col min="780" max="780" width="9.140625" style="6"/>
    <col min="781" max="781" width="35.42578125" style="6" customWidth="1"/>
    <col min="782" max="1027" width="9.140625" style="6"/>
    <col min="1028" max="1033" width="12.7109375" style="6" customWidth="1"/>
    <col min="1034" max="1034" width="15.42578125" style="6" customWidth="1"/>
    <col min="1035" max="1035" width="0" style="6" hidden="1" customWidth="1"/>
    <col min="1036" max="1036" width="9.140625" style="6"/>
    <col min="1037" max="1037" width="35.42578125" style="6" customWidth="1"/>
    <col min="1038" max="1283" width="9.140625" style="6"/>
    <col min="1284" max="1289" width="12.7109375" style="6" customWidth="1"/>
    <col min="1290" max="1290" width="15.42578125" style="6" customWidth="1"/>
    <col min="1291" max="1291" width="0" style="6" hidden="1" customWidth="1"/>
    <col min="1292" max="1292" width="9.140625" style="6"/>
    <col min="1293" max="1293" width="35.42578125" style="6" customWidth="1"/>
    <col min="1294" max="1539" width="9.140625" style="6"/>
    <col min="1540" max="1545" width="12.7109375" style="6" customWidth="1"/>
    <col min="1546" max="1546" width="15.42578125" style="6" customWidth="1"/>
    <col min="1547" max="1547" width="0" style="6" hidden="1" customWidth="1"/>
    <col min="1548" max="1548" width="9.140625" style="6"/>
    <col min="1549" max="1549" width="35.42578125" style="6" customWidth="1"/>
    <col min="1550" max="1795" width="9.140625" style="6"/>
    <col min="1796" max="1801" width="12.7109375" style="6" customWidth="1"/>
    <col min="1802" max="1802" width="15.42578125" style="6" customWidth="1"/>
    <col min="1803" max="1803" width="0" style="6" hidden="1" customWidth="1"/>
    <col min="1804" max="1804" width="9.140625" style="6"/>
    <col min="1805" max="1805" width="35.42578125" style="6" customWidth="1"/>
    <col min="1806" max="2051" width="9.140625" style="6"/>
    <col min="2052" max="2057" width="12.7109375" style="6" customWidth="1"/>
    <col min="2058" max="2058" width="15.42578125" style="6" customWidth="1"/>
    <col min="2059" max="2059" width="0" style="6" hidden="1" customWidth="1"/>
    <col min="2060" max="2060" width="9.140625" style="6"/>
    <col min="2061" max="2061" width="35.42578125" style="6" customWidth="1"/>
    <col min="2062" max="2307" width="9.140625" style="6"/>
    <col min="2308" max="2313" width="12.7109375" style="6" customWidth="1"/>
    <col min="2314" max="2314" width="15.42578125" style="6" customWidth="1"/>
    <col min="2315" max="2315" width="0" style="6" hidden="1" customWidth="1"/>
    <col min="2316" max="2316" width="9.140625" style="6"/>
    <col min="2317" max="2317" width="35.42578125" style="6" customWidth="1"/>
    <col min="2318" max="2563" width="9.140625" style="6"/>
    <col min="2564" max="2569" width="12.7109375" style="6" customWidth="1"/>
    <col min="2570" max="2570" width="15.42578125" style="6" customWidth="1"/>
    <col min="2571" max="2571" width="0" style="6" hidden="1" customWidth="1"/>
    <col min="2572" max="2572" width="9.140625" style="6"/>
    <col min="2573" max="2573" width="35.42578125" style="6" customWidth="1"/>
    <col min="2574" max="2819" width="9.140625" style="6"/>
    <col min="2820" max="2825" width="12.7109375" style="6" customWidth="1"/>
    <col min="2826" max="2826" width="15.42578125" style="6" customWidth="1"/>
    <col min="2827" max="2827" width="0" style="6" hidden="1" customWidth="1"/>
    <col min="2828" max="2828" width="9.140625" style="6"/>
    <col min="2829" max="2829" width="35.42578125" style="6" customWidth="1"/>
    <col min="2830" max="3075" width="9.140625" style="6"/>
    <col min="3076" max="3081" width="12.7109375" style="6" customWidth="1"/>
    <col min="3082" max="3082" width="15.42578125" style="6" customWidth="1"/>
    <col min="3083" max="3083" width="0" style="6" hidden="1" customWidth="1"/>
    <col min="3084" max="3084" width="9.140625" style="6"/>
    <col min="3085" max="3085" width="35.42578125" style="6" customWidth="1"/>
    <col min="3086" max="3331" width="9.140625" style="6"/>
    <col min="3332" max="3337" width="12.7109375" style="6" customWidth="1"/>
    <col min="3338" max="3338" width="15.42578125" style="6" customWidth="1"/>
    <col min="3339" max="3339" width="0" style="6" hidden="1" customWidth="1"/>
    <col min="3340" max="3340" width="9.140625" style="6"/>
    <col min="3341" max="3341" width="35.42578125" style="6" customWidth="1"/>
    <col min="3342" max="3587" width="9.140625" style="6"/>
    <col min="3588" max="3593" width="12.7109375" style="6" customWidth="1"/>
    <col min="3594" max="3594" width="15.42578125" style="6" customWidth="1"/>
    <col min="3595" max="3595" width="0" style="6" hidden="1" customWidth="1"/>
    <col min="3596" max="3596" width="9.140625" style="6"/>
    <col min="3597" max="3597" width="35.42578125" style="6" customWidth="1"/>
    <col min="3598" max="3843" width="9.140625" style="6"/>
    <col min="3844" max="3849" width="12.7109375" style="6" customWidth="1"/>
    <col min="3850" max="3850" width="15.42578125" style="6" customWidth="1"/>
    <col min="3851" max="3851" width="0" style="6" hidden="1" customWidth="1"/>
    <col min="3852" max="3852" width="9.140625" style="6"/>
    <col min="3853" max="3853" width="35.42578125" style="6" customWidth="1"/>
    <col min="3854" max="4099" width="9.140625" style="6"/>
    <col min="4100" max="4105" width="12.7109375" style="6" customWidth="1"/>
    <col min="4106" max="4106" width="15.42578125" style="6" customWidth="1"/>
    <col min="4107" max="4107" width="0" style="6" hidden="1" customWidth="1"/>
    <col min="4108" max="4108" width="9.140625" style="6"/>
    <col min="4109" max="4109" width="35.42578125" style="6" customWidth="1"/>
    <col min="4110" max="4355" width="9.140625" style="6"/>
    <col min="4356" max="4361" width="12.7109375" style="6" customWidth="1"/>
    <col min="4362" max="4362" width="15.42578125" style="6" customWidth="1"/>
    <col min="4363" max="4363" width="0" style="6" hidden="1" customWidth="1"/>
    <col min="4364" max="4364" width="9.140625" style="6"/>
    <col min="4365" max="4365" width="35.42578125" style="6" customWidth="1"/>
    <col min="4366" max="4611" width="9.140625" style="6"/>
    <col min="4612" max="4617" width="12.7109375" style="6" customWidth="1"/>
    <col min="4618" max="4618" width="15.42578125" style="6" customWidth="1"/>
    <col min="4619" max="4619" width="0" style="6" hidden="1" customWidth="1"/>
    <col min="4620" max="4620" width="9.140625" style="6"/>
    <col min="4621" max="4621" width="35.42578125" style="6" customWidth="1"/>
    <col min="4622" max="4867" width="9.140625" style="6"/>
    <col min="4868" max="4873" width="12.7109375" style="6" customWidth="1"/>
    <col min="4874" max="4874" width="15.42578125" style="6" customWidth="1"/>
    <col min="4875" max="4875" width="0" style="6" hidden="1" customWidth="1"/>
    <col min="4876" max="4876" width="9.140625" style="6"/>
    <col min="4877" max="4877" width="35.42578125" style="6" customWidth="1"/>
    <col min="4878" max="5123" width="9.140625" style="6"/>
    <col min="5124" max="5129" width="12.7109375" style="6" customWidth="1"/>
    <col min="5130" max="5130" width="15.42578125" style="6" customWidth="1"/>
    <col min="5131" max="5131" width="0" style="6" hidden="1" customWidth="1"/>
    <col min="5132" max="5132" width="9.140625" style="6"/>
    <col min="5133" max="5133" width="35.42578125" style="6" customWidth="1"/>
    <col min="5134" max="5379" width="9.140625" style="6"/>
    <col min="5380" max="5385" width="12.7109375" style="6" customWidth="1"/>
    <col min="5386" max="5386" width="15.42578125" style="6" customWidth="1"/>
    <col min="5387" max="5387" width="0" style="6" hidden="1" customWidth="1"/>
    <col min="5388" max="5388" width="9.140625" style="6"/>
    <col min="5389" max="5389" width="35.42578125" style="6" customWidth="1"/>
    <col min="5390" max="5635" width="9.140625" style="6"/>
    <col min="5636" max="5641" width="12.7109375" style="6" customWidth="1"/>
    <col min="5642" max="5642" width="15.42578125" style="6" customWidth="1"/>
    <col min="5643" max="5643" width="0" style="6" hidden="1" customWidth="1"/>
    <col min="5644" max="5644" width="9.140625" style="6"/>
    <col min="5645" max="5645" width="35.42578125" style="6" customWidth="1"/>
    <col min="5646" max="5891" width="9.140625" style="6"/>
    <col min="5892" max="5897" width="12.7109375" style="6" customWidth="1"/>
    <col min="5898" max="5898" width="15.42578125" style="6" customWidth="1"/>
    <col min="5899" max="5899" width="0" style="6" hidden="1" customWidth="1"/>
    <col min="5900" max="5900" width="9.140625" style="6"/>
    <col min="5901" max="5901" width="35.42578125" style="6" customWidth="1"/>
    <col min="5902" max="6147" width="9.140625" style="6"/>
    <col min="6148" max="6153" width="12.7109375" style="6" customWidth="1"/>
    <col min="6154" max="6154" width="15.42578125" style="6" customWidth="1"/>
    <col min="6155" max="6155" width="0" style="6" hidden="1" customWidth="1"/>
    <col min="6156" max="6156" width="9.140625" style="6"/>
    <col min="6157" max="6157" width="35.42578125" style="6" customWidth="1"/>
    <col min="6158" max="6403" width="9.140625" style="6"/>
    <col min="6404" max="6409" width="12.7109375" style="6" customWidth="1"/>
    <col min="6410" max="6410" width="15.42578125" style="6" customWidth="1"/>
    <col min="6411" max="6411" width="0" style="6" hidden="1" customWidth="1"/>
    <col min="6412" max="6412" width="9.140625" style="6"/>
    <col min="6413" max="6413" width="35.42578125" style="6" customWidth="1"/>
    <col min="6414" max="6659" width="9.140625" style="6"/>
    <col min="6660" max="6665" width="12.7109375" style="6" customWidth="1"/>
    <col min="6666" max="6666" width="15.42578125" style="6" customWidth="1"/>
    <col min="6667" max="6667" width="0" style="6" hidden="1" customWidth="1"/>
    <col min="6668" max="6668" width="9.140625" style="6"/>
    <col min="6669" max="6669" width="35.42578125" style="6" customWidth="1"/>
    <col min="6670" max="6915" width="9.140625" style="6"/>
    <col min="6916" max="6921" width="12.7109375" style="6" customWidth="1"/>
    <col min="6922" max="6922" width="15.42578125" style="6" customWidth="1"/>
    <col min="6923" max="6923" width="0" style="6" hidden="1" customWidth="1"/>
    <col min="6924" max="6924" width="9.140625" style="6"/>
    <col min="6925" max="6925" width="35.42578125" style="6" customWidth="1"/>
    <col min="6926" max="7171" width="9.140625" style="6"/>
    <col min="7172" max="7177" width="12.7109375" style="6" customWidth="1"/>
    <col min="7178" max="7178" width="15.42578125" style="6" customWidth="1"/>
    <col min="7179" max="7179" width="0" style="6" hidden="1" customWidth="1"/>
    <col min="7180" max="7180" width="9.140625" style="6"/>
    <col min="7181" max="7181" width="35.42578125" style="6" customWidth="1"/>
    <col min="7182" max="7427" width="9.140625" style="6"/>
    <col min="7428" max="7433" width="12.7109375" style="6" customWidth="1"/>
    <col min="7434" max="7434" width="15.42578125" style="6" customWidth="1"/>
    <col min="7435" max="7435" width="0" style="6" hidden="1" customWidth="1"/>
    <col min="7436" max="7436" width="9.140625" style="6"/>
    <col min="7437" max="7437" width="35.42578125" style="6" customWidth="1"/>
    <col min="7438" max="7683" width="9.140625" style="6"/>
    <col min="7684" max="7689" width="12.7109375" style="6" customWidth="1"/>
    <col min="7690" max="7690" width="15.42578125" style="6" customWidth="1"/>
    <col min="7691" max="7691" width="0" style="6" hidden="1" customWidth="1"/>
    <col min="7692" max="7692" width="9.140625" style="6"/>
    <col min="7693" max="7693" width="35.42578125" style="6" customWidth="1"/>
    <col min="7694" max="7939" width="9.140625" style="6"/>
    <col min="7940" max="7945" width="12.7109375" style="6" customWidth="1"/>
    <col min="7946" max="7946" width="15.42578125" style="6" customWidth="1"/>
    <col min="7947" max="7947" width="0" style="6" hidden="1" customWidth="1"/>
    <col min="7948" max="7948" width="9.140625" style="6"/>
    <col min="7949" max="7949" width="35.42578125" style="6" customWidth="1"/>
    <col min="7950" max="8195" width="9.140625" style="6"/>
    <col min="8196" max="8201" width="12.7109375" style="6" customWidth="1"/>
    <col min="8202" max="8202" width="15.42578125" style="6" customWidth="1"/>
    <col min="8203" max="8203" width="0" style="6" hidden="1" customWidth="1"/>
    <col min="8204" max="8204" width="9.140625" style="6"/>
    <col min="8205" max="8205" width="35.42578125" style="6" customWidth="1"/>
    <col min="8206" max="8451" width="9.140625" style="6"/>
    <col min="8452" max="8457" width="12.7109375" style="6" customWidth="1"/>
    <col min="8458" max="8458" width="15.42578125" style="6" customWidth="1"/>
    <col min="8459" max="8459" width="0" style="6" hidden="1" customWidth="1"/>
    <col min="8460" max="8460" width="9.140625" style="6"/>
    <col min="8461" max="8461" width="35.42578125" style="6" customWidth="1"/>
    <col min="8462" max="8707" width="9.140625" style="6"/>
    <col min="8708" max="8713" width="12.7109375" style="6" customWidth="1"/>
    <col min="8714" max="8714" width="15.42578125" style="6" customWidth="1"/>
    <col min="8715" max="8715" width="0" style="6" hidden="1" customWidth="1"/>
    <col min="8716" max="8716" width="9.140625" style="6"/>
    <col min="8717" max="8717" width="35.42578125" style="6" customWidth="1"/>
    <col min="8718" max="8963" width="9.140625" style="6"/>
    <col min="8964" max="8969" width="12.7109375" style="6" customWidth="1"/>
    <col min="8970" max="8970" width="15.42578125" style="6" customWidth="1"/>
    <col min="8971" max="8971" width="0" style="6" hidden="1" customWidth="1"/>
    <col min="8972" max="8972" width="9.140625" style="6"/>
    <col min="8973" max="8973" width="35.42578125" style="6" customWidth="1"/>
    <col min="8974" max="9219" width="9.140625" style="6"/>
    <col min="9220" max="9225" width="12.7109375" style="6" customWidth="1"/>
    <col min="9226" max="9226" width="15.42578125" style="6" customWidth="1"/>
    <col min="9227" max="9227" width="0" style="6" hidden="1" customWidth="1"/>
    <col min="9228" max="9228" width="9.140625" style="6"/>
    <col min="9229" max="9229" width="35.42578125" style="6" customWidth="1"/>
    <col min="9230" max="9475" width="9.140625" style="6"/>
    <col min="9476" max="9481" width="12.7109375" style="6" customWidth="1"/>
    <col min="9482" max="9482" width="15.42578125" style="6" customWidth="1"/>
    <col min="9483" max="9483" width="0" style="6" hidden="1" customWidth="1"/>
    <col min="9484" max="9484" width="9.140625" style="6"/>
    <col min="9485" max="9485" width="35.42578125" style="6" customWidth="1"/>
    <col min="9486" max="9731" width="9.140625" style="6"/>
    <col min="9732" max="9737" width="12.7109375" style="6" customWidth="1"/>
    <col min="9738" max="9738" width="15.42578125" style="6" customWidth="1"/>
    <col min="9739" max="9739" width="0" style="6" hidden="1" customWidth="1"/>
    <col min="9740" max="9740" width="9.140625" style="6"/>
    <col min="9741" max="9741" width="35.42578125" style="6" customWidth="1"/>
    <col min="9742" max="9987" width="9.140625" style="6"/>
    <col min="9988" max="9993" width="12.7109375" style="6" customWidth="1"/>
    <col min="9994" max="9994" width="15.42578125" style="6" customWidth="1"/>
    <col min="9995" max="9995" width="0" style="6" hidden="1" customWidth="1"/>
    <col min="9996" max="9996" width="9.140625" style="6"/>
    <col min="9997" max="9997" width="35.42578125" style="6" customWidth="1"/>
    <col min="9998" max="10243" width="9.140625" style="6"/>
    <col min="10244" max="10249" width="12.7109375" style="6" customWidth="1"/>
    <col min="10250" max="10250" width="15.42578125" style="6" customWidth="1"/>
    <col min="10251" max="10251" width="0" style="6" hidden="1" customWidth="1"/>
    <col min="10252" max="10252" width="9.140625" style="6"/>
    <col min="10253" max="10253" width="35.42578125" style="6" customWidth="1"/>
    <col min="10254" max="10499" width="9.140625" style="6"/>
    <col min="10500" max="10505" width="12.7109375" style="6" customWidth="1"/>
    <col min="10506" max="10506" width="15.42578125" style="6" customWidth="1"/>
    <col min="10507" max="10507" width="0" style="6" hidden="1" customWidth="1"/>
    <col min="10508" max="10508" width="9.140625" style="6"/>
    <col min="10509" max="10509" width="35.42578125" style="6" customWidth="1"/>
    <col min="10510" max="10755" width="9.140625" style="6"/>
    <col min="10756" max="10761" width="12.7109375" style="6" customWidth="1"/>
    <col min="10762" max="10762" width="15.42578125" style="6" customWidth="1"/>
    <col min="10763" max="10763" width="0" style="6" hidden="1" customWidth="1"/>
    <col min="10764" max="10764" width="9.140625" style="6"/>
    <col min="10765" max="10765" width="35.42578125" style="6" customWidth="1"/>
    <col min="10766" max="11011" width="9.140625" style="6"/>
    <col min="11012" max="11017" width="12.7109375" style="6" customWidth="1"/>
    <col min="11018" max="11018" width="15.42578125" style="6" customWidth="1"/>
    <col min="11019" max="11019" width="0" style="6" hidden="1" customWidth="1"/>
    <col min="11020" max="11020" width="9.140625" style="6"/>
    <col min="11021" max="11021" width="35.42578125" style="6" customWidth="1"/>
    <col min="11022" max="11267" width="9.140625" style="6"/>
    <col min="11268" max="11273" width="12.7109375" style="6" customWidth="1"/>
    <col min="11274" max="11274" width="15.42578125" style="6" customWidth="1"/>
    <col min="11275" max="11275" width="0" style="6" hidden="1" customWidth="1"/>
    <col min="11276" max="11276" width="9.140625" style="6"/>
    <col min="11277" max="11277" width="35.42578125" style="6" customWidth="1"/>
    <col min="11278" max="11523" width="9.140625" style="6"/>
    <col min="11524" max="11529" width="12.7109375" style="6" customWidth="1"/>
    <col min="11530" max="11530" width="15.42578125" style="6" customWidth="1"/>
    <col min="11531" max="11531" width="0" style="6" hidden="1" customWidth="1"/>
    <col min="11532" max="11532" width="9.140625" style="6"/>
    <col min="11533" max="11533" width="35.42578125" style="6" customWidth="1"/>
    <col min="11534" max="11779" width="9.140625" style="6"/>
    <col min="11780" max="11785" width="12.7109375" style="6" customWidth="1"/>
    <col min="11786" max="11786" width="15.42578125" style="6" customWidth="1"/>
    <col min="11787" max="11787" width="0" style="6" hidden="1" customWidth="1"/>
    <col min="11788" max="11788" width="9.140625" style="6"/>
    <col min="11789" max="11789" width="35.42578125" style="6" customWidth="1"/>
    <col min="11790" max="12035" width="9.140625" style="6"/>
    <col min="12036" max="12041" width="12.7109375" style="6" customWidth="1"/>
    <col min="12042" max="12042" width="15.42578125" style="6" customWidth="1"/>
    <col min="12043" max="12043" width="0" style="6" hidden="1" customWidth="1"/>
    <col min="12044" max="12044" width="9.140625" style="6"/>
    <col min="12045" max="12045" width="35.42578125" style="6" customWidth="1"/>
    <col min="12046" max="12291" width="9.140625" style="6"/>
    <col min="12292" max="12297" width="12.7109375" style="6" customWidth="1"/>
    <col min="12298" max="12298" width="15.42578125" style="6" customWidth="1"/>
    <col min="12299" max="12299" width="0" style="6" hidden="1" customWidth="1"/>
    <col min="12300" max="12300" width="9.140625" style="6"/>
    <col min="12301" max="12301" width="35.42578125" style="6" customWidth="1"/>
    <col min="12302" max="12547" width="9.140625" style="6"/>
    <col min="12548" max="12553" width="12.7109375" style="6" customWidth="1"/>
    <col min="12554" max="12554" width="15.42578125" style="6" customWidth="1"/>
    <col min="12555" max="12555" width="0" style="6" hidden="1" customWidth="1"/>
    <col min="12556" max="12556" width="9.140625" style="6"/>
    <col min="12557" max="12557" width="35.42578125" style="6" customWidth="1"/>
    <col min="12558" max="12803" width="9.140625" style="6"/>
    <col min="12804" max="12809" width="12.7109375" style="6" customWidth="1"/>
    <col min="12810" max="12810" width="15.42578125" style="6" customWidth="1"/>
    <col min="12811" max="12811" width="0" style="6" hidden="1" customWidth="1"/>
    <col min="12812" max="12812" width="9.140625" style="6"/>
    <col min="12813" max="12813" width="35.42578125" style="6" customWidth="1"/>
    <col min="12814" max="13059" width="9.140625" style="6"/>
    <col min="13060" max="13065" width="12.7109375" style="6" customWidth="1"/>
    <col min="13066" max="13066" width="15.42578125" style="6" customWidth="1"/>
    <col min="13067" max="13067" width="0" style="6" hidden="1" customWidth="1"/>
    <col min="13068" max="13068" width="9.140625" style="6"/>
    <col min="13069" max="13069" width="35.42578125" style="6" customWidth="1"/>
    <col min="13070" max="13315" width="9.140625" style="6"/>
    <col min="13316" max="13321" width="12.7109375" style="6" customWidth="1"/>
    <col min="13322" max="13322" width="15.42578125" style="6" customWidth="1"/>
    <col min="13323" max="13323" width="0" style="6" hidden="1" customWidth="1"/>
    <col min="13324" max="13324" width="9.140625" style="6"/>
    <col min="13325" max="13325" width="35.42578125" style="6" customWidth="1"/>
    <col min="13326" max="13571" width="9.140625" style="6"/>
    <col min="13572" max="13577" width="12.7109375" style="6" customWidth="1"/>
    <col min="13578" max="13578" width="15.42578125" style="6" customWidth="1"/>
    <col min="13579" max="13579" width="0" style="6" hidden="1" customWidth="1"/>
    <col min="13580" max="13580" width="9.140625" style="6"/>
    <col min="13581" max="13581" width="35.42578125" style="6" customWidth="1"/>
    <col min="13582" max="13827" width="9.140625" style="6"/>
    <col min="13828" max="13833" width="12.7109375" style="6" customWidth="1"/>
    <col min="13834" max="13834" width="15.42578125" style="6" customWidth="1"/>
    <col min="13835" max="13835" width="0" style="6" hidden="1" customWidth="1"/>
    <col min="13836" max="13836" width="9.140625" style="6"/>
    <col min="13837" max="13837" width="35.42578125" style="6" customWidth="1"/>
    <col min="13838" max="14083" width="9.140625" style="6"/>
    <col min="14084" max="14089" width="12.7109375" style="6" customWidth="1"/>
    <col min="14090" max="14090" width="15.42578125" style="6" customWidth="1"/>
    <col min="14091" max="14091" width="0" style="6" hidden="1" customWidth="1"/>
    <col min="14092" max="14092" width="9.140625" style="6"/>
    <col min="14093" max="14093" width="35.42578125" style="6" customWidth="1"/>
    <col min="14094" max="14339" width="9.140625" style="6"/>
    <col min="14340" max="14345" width="12.7109375" style="6" customWidth="1"/>
    <col min="14346" max="14346" width="15.42578125" style="6" customWidth="1"/>
    <col min="14347" max="14347" width="0" style="6" hidden="1" customWidth="1"/>
    <col min="14348" max="14348" width="9.140625" style="6"/>
    <col min="14349" max="14349" width="35.42578125" style="6" customWidth="1"/>
    <col min="14350" max="14595" width="9.140625" style="6"/>
    <col min="14596" max="14601" width="12.7109375" style="6" customWidth="1"/>
    <col min="14602" max="14602" width="15.42578125" style="6" customWidth="1"/>
    <col min="14603" max="14603" width="0" style="6" hidden="1" customWidth="1"/>
    <col min="14604" max="14604" width="9.140625" style="6"/>
    <col min="14605" max="14605" width="35.42578125" style="6" customWidth="1"/>
    <col min="14606" max="14851" width="9.140625" style="6"/>
    <col min="14852" max="14857" width="12.7109375" style="6" customWidth="1"/>
    <col min="14858" max="14858" width="15.42578125" style="6" customWidth="1"/>
    <col min="14859" max="14859" width="0" style="6" hidden="1" customWidth="1"/>
    <col min="14860" max="14860" width="9.140625" style="6"/>
    <col min="14861" max="14861" width="35.42578125" style="6" customWidth="1"/>
    <col min="14862" max="15107" width="9.140625" style="6"/>
    <col min="15108" max="15113" width="12.7109375" style="6" customWidth="1"/>
    <col min="15114" max="15114" width="15.42578125" style="6" customWidth="1"/>
    <col min="15115" max="15115" width="0" style="6" hidden="1" customWidth="1"/>
    <col min="15116" max="15116" width="9.140625" style="6"/>
    <col min="15117" max="15117" width="35.42578125" style="6" customWidth="1"/>
    <col min="15118" max="15363" width="9.140625" style="6"/>
    <col min="15364" max="15369" width="12.7109375" style="6" customWidth="1"/>
    <col min="15370" max="15370" width="15.42578125" style="6" customWidth="1"/>
    <col min="15371" max="15371" width="0" style="6" hidden="1" customWidth="1"/>
    <col min="15372" max="15372" width="9.140625" style="6"/>
    <col min="15373" max="15373" width="35.42578125" style="6" customWidth="1"/>
    <col min="15374" max="15619" width="9.140625" style="6"/>
    <col min="15620" max="15625" width="12.7109375" style="6" customWidth="1"/>
    <col min="15626" max="15626" width="15.42578125" style="6" customWidth="1"/>
    <col min="15627" max="15627" width="0" style="6" hidden="1" customWidth="1"/>
    <col min="15628" max="15628" width="9.140625" style="6"/>
    <col min="15629" max="15629" width="35.42578125" style="6" customWidth="1"/>
    <col min="15630" max="15875" width="9.140625" style="6"/>
    <col min="15876" max="15881" width="12.7109375" style="6" customWidth="1"/>
    <col min="15882" max="15882" width="15.42578125" style="6" customWidth="1"/>
    <col min="15883" max="15883" width="0" style="6" hidden="1" customWidth="1"/>
    <col min="15884" max="15884" width="9.140625" style="6"/>
    <col min="15885" max="15885" width="35.42578125" style="6" customWidth="1"/>
    <col min="15886" max="16131" width="9.140625" style="6"/>
    <col min="16132" max="16137" width="12.7109375" style="6" customWidth="1"/>
    <col min="16138" max="16138" width="15.42578125" style="6" customWidth="1"/>
    <col min="16139" max="16139" width="0" style="6" hidden="1" customWidth="1"/>
    <col min="16140" max="16140" width="9.140625" style="6"/>
    <col min="16141" max="16141" width="35.42578125" style="6" customWidth="1"/>
    <col min="16142" max="16384" width="9.140625" style="6"/>
  </cols>
  <sheetData>
    <row r="1" spans="1:13" ht="20.100000000000001" customHeight="1" x14ac:dyDescent="0.2">
      <c r="A1" s="54" t="s">
        <v>2</v>
      </c>
      <c r="B1" s="55" t="s">
        <v>92</v>
      </c>
      <c r="C1" s="56"/>
      <c r="D1" s="89"/>
      <c r="E1" s="78"/>
      <c r="F1" s="78"/>
      <c r="G1" s="78"/>
      <c r="H1" s="78"/>
      <c r="I1" s="78"/>
      <c r="J1" s="57"/>
      <c r="K1" s="57"/>
    </row>
    <row r="2" spans="1:13" ht="20.100000000000001" customHeight="1" x14ac:dyDescent="0.2">
      <c r="A2" s="59" t="s">
        <v>93</v>
      </c>
      <c r="B2" s="60" t="s">
        <v>94</v>
      </c>
      <c r="C2" s="61"/>
      <c r="D2" s="90"/>
      <c r="E2" s="66"/>
      <c r="F2" s="66"/>
      <c r="G2" s="66"/>
      <c r="H2" s="66"/>
      <c r="I2" s="66"/>
      <c r="J2" s="62"/>
      <c r="K2" s="62"/>
    </row>
    <row r="3" spans="1:13" ht="20.100000000000001" customHeight="1" x14ac:dyDescent="0.2">
      <c r="A3" s="59" t="s">
        <v>95</v>
      </c>
      <c r="B3" s="60" t="s">
        <v>96</v>
      </c>
      <c r="C3" s="61"/>
      <c r="D3" s="90"/>
      <c r="E3" s="66"/>
      <c r="F3" s="66"/>
      <c r="G3" s="66"/>
      <c r="H3" s="66"/>
      <c r="I3" s="66"/>
      <c r="J3" s="62"/>
      <c r="K3" s="63"/>
      <c r="L3" s="64"/>
    </row>
    <row r="4" spans="1:13" ht="20.100000000000001" customHeight="1" x14ac:dyDescent="0.2">
      <c r="A4" s="59" t="s">
        <v>4</v>
      </c>
      <c r="B4" s="60" t="s">
        <v>97</v>
      </c>
      <c r="C4" s="61"/>
      <c r="D4" s="90"/>
      <c r="E4" s="66"/>
      <c r="F4" s="66"/>
      <c r="G4" s="66"/>
      <c r="H4" s="66"/>
      <c r="I4" s="66"/>
      <c r="J4" s="62"/>
      <c r="K4" s="63"/>
      <c r="L4" s="64"/>
    </row>
    <row r="5" spans="1:13" ht="20.100000000000001" customHeight="1" x14ac:dyDescent="0.2">
      <c r="A5" s="65"/>
      <c r="B5" s="61"/>
      <c r="C5" s="61"/>
      <c r="D5" s="66"/>
      <c r="E5" s="66" t="s">
        <v>98</v>
      </c>
      <c r="F5" s="66" t="s">
        <v>99</v>
      </c>
      <c r="G5" s="66" t="s">
        <v>99</v>
      </c>
      <c r="H5" s="66" t="s">
        <v>109</v>
      </c>
      <c r="I5" s="66" t="s">
        <v>108</v>
      </c>
      <c r="J5" s="62"/>
      <c r="K5" s="62"/>
      <c r="L5" s="64"/>
    </row>
    <row r="6" spans="1:13" ht="20.100000000000001" customHeight="1" thickBot="1" x14ac:dyDescent="0.25">
      <c r="A6" s="67" t="s">
        <v>100</v>
      </c>
      <c r="B6" s="68" t="s">
        <v>101</v>
      </c>
      <c r="C6" s="68" t="s">
        <v>102</v>
      </c>
      <c r="D6" s="69" t="s">
        <v>103</v>
      </c>
      <c r="E6" s="69" t="s">
        <v>104</v>
      </c>
      <c r="F6" s="69" t="s">
        <v>105</v>
      </c>
      <c r="G6" s="94" t="s">
        <v>107</v>
      </c>
      <c r="H6" s="94" t="s">
        <v>110</v>
      </c>
      <c r="I6" s="94" t="s">
        <v>113</v>
      </c>
      <c r="J6" s="70" t="s">
        <v>106</v>
      </c>
      <c r="K6" s="70"/>
      <c r="M6" s="5"/>
    </row>
    <row r="7" spans="1:13" ht="20.100000000000001" customHeight="1" thickTop="1" x14ac:dyDescent="0.2">
      <c r="A7" s="71" t="s">
        <v>44</v>
      </c>
      <c r="B7" s="84">
        <v>42097</v>
      </c>
      <c r="C7" s="84">
        <v>42100</v>
      </c>
      <c r="D7" s="72">
        <v>1.0376000000000001</v>
      </c>
      <c r="E7" s="72">
        <v>10.7157</v>
      </c>
      <c r="F7" s="97">
        <v>10.6044</v>
      </c>
      <c r="G7" s="95"/>
      <c r="H7" s="104"/>
      <c r="I7" s="95"/>
      <c r="J7" s="73" t="s">
        <v>114</v>
      </c>
      <c r="K7" s="73"/>
    </row>
    <row r="8" spans="1:13" ht="20.100000000000001" customHeight="1" x14ac:dyDescent="0.2">
      <c r="A8" s="74" t="s">
        <v>50</v>
      </c>
      <c r="B8" s="85">
        <v>42097</v>
      </c>
      <c r="C8" s="85">
        <v>42100</v>
      </c>
      <c r="D8" s="75">
        <v>1.0366</v>
      </c>
      <c r="E8" s="75">
        <v>8.6448999999999998</v>
      </c>
      <c r="F8" s="75">
        <v>9.5907</v>
      </c>
      <c r="G8" s="66">
        <f>(F8-D8)</f>
        <v>8.5541</v>
      </c>
      <c r="H8" s="103">
        <f>(E8-G8)/G8*100</f>
        <v>1.0614792906325594</v>
      </c>
      <c r="I8" s="66">
        <f>H8/100</f>
        <v>1.0614792906325594E-2</v>
      </c>
      <c r="J8" s="62"/>
      <c r="K8" s="62"/>
    </row>
    <row r="9" spans="1:13" ht="20.100000000000001" customHeight="1" x14ac:dyDescent="0.2">
      <c r="A9" s="74" t="s">
        <v>73</v>
      </c>
      <c r="B9" s="85">
        <v>42097</v>
      </c>
      <c r="C9" s="85">
        <v>42100</v>
      </c>
      <c r="D9" s="75">
        <v>1.0490999999999999</v>
      </c>
      <c r="E9" s="75">
        <v>10.956300000000001</v>
      </c>
      <c r="F9" s="75">
        <v>11.9352</v>
      </c>
      <c r="G9" s="66">
        <f>(F9-D9)</f>
        <v>10.886100000000001</v>
      </c>
      <c r="H9" s="103">
        <f>(E9-G9)/G9*100</f>
        <v>0.6448590404276997</v>
      </c>
      <c r="I9" s="66">
        <f>H9/100</f>
        <v>6.448590404276997E-3</v>
      </c>
      <c r="J9" s="62"/>
      <c r="K9" s="62"/>
    </row>
    <row r="10" spans="1:13" ht="20.100000000000001" customHeight="1" x14ac:dyDescent="0.2">
      <c r="A10" s="74" t="s">
        <v>41</v>
      </c>
      <c r="B10" s="85">
        <v>42097</v>
      </c>
      <c r="C10" s="85">
        <v>42100</v>
      </c>
      <c r="D10" s="75">
        <v>1.0425</v>
      </c>
      <c r="E10" s="75">
        <v>12.0693</v>
      </c>
      <c r="F10" s="98">
        <v>11.9909</v>
      </c>
      <c r="G10" s="66"/>
      <c r="H10" s="103"/>
      <c r="I10" s="66"/>
      <c r="J10" s="62" t="s">
        <v>114</v>
      </c>
      <c r="K10" s="62"/>
    </row>
    <row r="11" spans="1:13" ht="20.100000000000001" customHeight="1" x14ac:dyDescent="0.2">
      <c r="A11" s="74" t="s">
        <v>45</v>
      </c>
      <c r="B11" s="85">
        <v>42097</v>
      </c>
      <c r="C11" s="85">
        <v>42100</v>
      </c>
      <c r="D11" s="75">
        <v>1.0276000000000001</v>
      </c>
      <c r="E11" s="75">
        <v>12.399800000000001</v>
      </c>
      <c r="F11" s="75">
        <v>13.3742</v>
      </c>
      <c r="G11" s="66">
        <f t="shared" ref="G11:G15" si="0">(F11-D11)</f>
        <v>12.3466</v>
      </c>
      <c r="H11" s="103">
        <f t="shared" ref="H11:H15" si="1">(E11-G11)/G11*100</f>
        <v>0.43088785576596272</v>
      </c>
      <c r="I11" s="66">
        <f t="shared" ref="I11:I15" si="2">H11/100</f>
        <v>4.3088785576596272E-3</v>
      </c>
      <c r="J11" s="62"/>
      <c r="K11" s="62"/>
    </row>
    <row r="12" spans="1:13" ht="20.100000000000001" customHeight="1" x14ac:dyDescent="0.2">
      <c r="A12" s="74" t="s">
        <v>89</v>
      </c>
      <c r="B12" s="85">
        <v>42097</v>
      </c>
      <c r="C12" s="85">
        <v>42100</v>
      </c>
      <c r="D12" s="75">
        <v>1.03</v>
      </c>
      <c r="E12" s="75">
        <v>9.1404999999999994</v>
      </c>
      <c r="F12" s="75">
        <v>10.0779</v>
      </c>
      <c r="G12" s="66">
        <f t="shared" si="0"/>
        <v>9.0479000000000003</v>
      </c>
      <c r="H12" s="103">
        <f t="shared" si="1"/>
        <v>1.0234419036461404</v>
      </c>
      <c r="I12" s="66">
        <f t="shared" si="2"/>
        <v>1.0234419036461405E-2</v>
      </c>
      <c r="J12" s="62"/>
      <c r="K12" s="62"/>
    </row>
    <row r="13" spans="1:13" ht="20.100000000000001" customHeight="1" x14ac:dyDescent="0.2">
      <c r="A13" s="74" t="s">
        <v>82</v>
      </c>
      <c r="B13" s="85">
        <v>42097</v>
      </c>
      <c r="C13" s="85">
        <v>42100</v>
      </c>
      <c r="D13" s="75">
        <v>1.0553999999999999</v>
      </c>
      <c r="E13" s="75">
        <v>8.5633999999999997</v>
      </c>
      <c r="F13" s="75">
        <v>9.5188000000000006</v>
      </c>
      <c r="G13" s="66">
        <f t="shared" si="0"/>
        <v>8.4634</v>
      </c>
      <c r="H13" s="103">
        <f t="shared" si="1"/>
        <v>1.1815582390055963</v>
      </c>
      <c r="I13" s="66">
        <f t="shared" si="2"/>
        <v>1.1815582390055963E-2</v>
      </c>
      <c r="J13" s="62"/>
      <c r="K13" s="62"/>
    </row>
    <row r="14" spans="1:13" ht="20.100000000000001" customHeight="1" x14ac:dyDescent="0.2">
      <c r="A14" s="74" t="s">
        <v>90</v>
      </c>
      <c r="B14" s="85">
        <v>42097</v>
      </c>
      <c r="C14" s="85">
        <v>42100</v>
      </c>
      <c r="D14" s="75">
        <v>1.0612999999999999</v>
      </c>
      <c r="E14" s="75">
        <v>11.311500000000001</v>
      </c>
      <c r="F14" s="75">
        <v>12.347899999999999</v>
      </c>
      <c r="G14" s="66">
        <f t="shared" si="0"/>
        <v>11.2866</v>
      </c>
      <c r="H14" s="103">
        <f t="shared" si="1"/>
        <v>0.22061559725692934</v>
      </c>
      <c r="I14" s="66">
        <f t="shared" si="2"/>
        <v>2.2061559725692933E-3</v>
      </c>
      <c r="J14" s="62"/>
      <c r="K14" s="62"/>
    </row>
    <row r="15" spans="1:13" ht="20.100000000000001" customHeight="1" x14ac:dyDescent="0.2">
      <c r="A15" s="74" t="s">
        <v>68</v>
      </c>
      <c r="B15" s="85">
        <v>42097</v>
      </c>
      <c r="C15" s="85">
        <v>42100</v>
      </c>
      <c r="D15" s="75">
        <v>1.0347</v>
      </c>
      <c r="E15" s="75">
        <v>9.4718</v>
      </c>
      <c r="F15" s="75">
        <v>10.4793</v>
      </c>
      <c r="G15" s="66">
        <f t="shared" si="0"/>
        <v>9.4446000000000012</v>
      </c>
      <c r="H15" s="103">
        <f t="shared" si="1"/>
        <v>0.28799525654870273</v>
      </c>
      <c r="I15" s="66">
        <f t="shared" si="2"/>
        <v>2.8799525654870273E-3</v>
      </c>
      <c r="J15" s="62"/>
      <c r="K15" s="62"/>
    </row>
    <row r="16" spans="1:13" ht="20.100000000000001" customHeight="1" x14ac:dyDescent="0.2">
      <c r="A16" s="74" t="s">
        <v>84</v>
      </c>
      <c r="B16" s="85">
        <v>42097</v>
      </c>
      <c r="C16" s="85">
        <v>42100</v>
      </c>
      <c r="D16" s="75">
        <v>1.0327999999999999</v>
      </c>
      <c r="E16" s="75">
        <v>11.241300000000001</v>
      </c>
      <c r="F16" s="98">
        <v>11.101900000000001</v>
      </c>
      <c r="G16" s="66"/>
      <c r="H16" s="103"/>
      <c r="I16" s="66"/>
      <c r="J16" s="62" t="s">
        <v>114</v>
      </c>
      <c r="K16" s="62"/>
    </row>
    <row r="17" spans="1:11" ht="20.100000000000001" customHeight="1" x14ac:dyDescent="0.2">
      <c r="A17" s="74" t="s">
        <v>71</v>
      </c>
      <c r="B17" s="85">
        <v>42097</v>
      </c>
      <c r="C17" s="85">
        <v>42100</v>
      </c>
      <c r="D17" s="75">
        <v>1.0370999999999999</v>
      </c>
      <c r="E17" s="75">
        <v>9.8734999999999999</v>
      </c>
      <c r="F17" s="75">
        <v>10.8504</v>
      </c>
      <c r="G17" s="66">
        <f t="shared" ref="G17:G36" si="3">(F17-D17)</f>
        <v>9.8132999999999999</v>
      </c>
      <c r="H17" s="103">
        <f t="shared" ref="H17:H36" si="4">(E17-G17)/G17*100</f>
        <v>0.61345317069691163</v>
      </c>
      <c r="I17" s="66">
        <f t="shared" ref="I17:I36" si="5">H17/100</f>
        <v>6.1345317069691164E-3</v>
      </c>
      <c r="J17" s="62"/>
      <c r="K17" s="62"/>
    </row>
    <row r="18" spans="1:11" ht="20.100000000000001" customHeight="1" x14ac:dyDescent="0.2">
      <c r="A18" s="74" t="s">
        <v>64</v>
      </c>
      <c r="B18" s="85">
        <v>42097</v>
      </c>
      <c r="C18" s="85">
        <v>42100</v>
      </c>
      <c r="D18" s="75">
        <v>1.0436000000000001</v>
      </c>
      <c r="E18" s="75">
        <v>10.728</v>
      </c>
      <c r="F18" s="75">
        <v>11.7456</v>
      </c>
      <c r="G18" s="66">
        <f t="shared" si="3"/>
        <v>10.702</v>
      </c>
      <c r="H18" s="103">
        <f t="shared" si="4"/>
        <v>0.24294524387964683</v>
      </c>
      <c r="I18" s="66">
        <f t="shared" si="5"/>
        <v>2.4294524387964683E-3</v>
      </c>
      <c r="J18" s="62"/>
      <c r="K18" s="62"/>
    </row>
    <row r="19" spans="1:11" ht="20.100000000000001" customHeight="1" x14ac:dyDescent="0.2">
      <c r="A19" s="74" t="s">
        <v>83</v>
      </c>
      <c r="B19" s="85">
        <v>42097</v>
      </c>
      <c r="C19" s="85">
        <v>42100</v>
      </c>
      <c r="D19" s="75">
        <v>1.0365</v>
      </c>
      <c r="E19" s="75">
        <v>12.8055</v>
      </c>
      <c r="F19" s="75">
        <v>13.8264</v>
      </c>
      <c r="G19" s="66">
        <f t="shared" si="3"/>
        <v>12.789899999999999</v>
      </c>
      <c r="H19" s="103">
        <f t="shared" si="4"/>
        <v>0.12197124293388492</v>
      </c>
      <c r="I19" s="66">
        <f t="shared" si="5"/>
        <v>1.2197124293388492E-3</v>
      </c>
      <c r="J19" s="62"/>
      <c r="K19" s="62"/>
    </row>
    <row r="20" spans="1:11" ht="20.100000000000001" customHeight="1" x14ac:dyDescent="0.2">
      <c r="A20" s="74" t="s">
        <v>63</v>
      </c>
      <c r="B20" s="85">
        <v>42097</v>
      </c>
      <c r="C20" s="85">
        <v>42100</v>
      </c>
      <c r="D20" s="75">
        <v>1.0206999999999999</v>
      </c>
      <c r="E20" s="75">
        <v>12.598599999999999</v>
      </c>
      <c r="F20" s="75">
        <v>13.5967</v>
      </c>
      <c r="G20" s="66">
        <f t="shared" si="3"/>
        <v>12.576000000000001</v>
      </c>
      <c r="H20" s="103">
        <f t="shared" si="4"/>
        <v>0.17970737913485083</v>
      </c>
      <c r="I20" s="66">
        <f t="shared" si="5"/>
        <v>1.7970737913485081E-3</v>
      </c>
      <c r="J20" s="62"/>
      <c r="K20" s="62"/>
    </row>
    <row r="21" spans="1:11" customFormat="1" ht="20.100000000000001" customHeight="1" x14ac:dyDescent="0.2">
      <c r="A21" s="74" t="s">
        <v>40</v>
      </c>
      <c r="B21" s="85">
        <v>42097</v>
      </c>
      <c r="C21" s="85">
        <v>42100</v>
      </c>
      <c r="D21" s="75">
        <v>1.0306999999999999</v>
      </c>
      <c r="E21" s="75">
        <v>11.898899999999999</v>
      </c>
      <c r="F21" s="75">
        <v>12.8733</v>
      </c>
      <c r="G21" s="66">
        <f t="shared" si="3"/>
        <v>11.842600000000001</v>
      </c>
      <c r="H21" s="103">
        <f t="shared" si="4"/>
        <v>0.47540236096801763</v>
      </c>
      <c r="I21" s="66">
        <f t="shared" si="5"/>
        <v>4.7540236096801766E-3</v>
      </c>
      <c r="J21" s="101"/>
      <c r="K21" s="76"/>
    </row>
    <row r="22" spans="1:11" customFormat="1" ht="20.100000000000001" customHeight="1" x14ac:dyDescent="0.2">
      <c r="A22" s="74" t="s">
        <v>51</v>
      </c>
      <c r="B22" s="85">
        <v>42097</v>
      </c>
      <c r="C22" s="85">
        <v>42100</v>
      </c>
      <c r="D22" s="75">
        <v>1.0366</v>
      </c>
      <c r="E22" s="75">
        <v>12.423</v>
      </c>
      <c r="F22" s="75">
        <v>13.395099999999999</v>
      </c>
      <c r="G22" s="66">
        <f t="shared" si="3"/>
        <v>12.358499999999999</v>
      </c>
      <c r="H22" s="103">
        <f t="shared" si="4"/>
        <v>0.52190799854351799</v>
      </c>
      <c r="I22" s="66">
        <f t="shared" si="5"/>
        <v>5.2190799854351802E-3</v>
      </c>
      <c r="J22" s="101"/>
      <c r="K22" s="76"/>
    </row>
    <row r="23" spans="1:11" customFormat="1" ht="20.100000000000001" customHeight="1" x14ac:dyDescent="0.2">
      <c r="A23" s="74" t="s">
        <v>47</v>
      </c>
      <c r="B23" s="85">
        <v>42097</v>
      </c>
      <c r="C23" s="85">
        <v>42100</v>
      </c>
      <c r="D23" s="75">
        <v>1.0368999999999999</v>
      </c>
      <c r="E23" s="75">
        <v>10.406000000000001</v>
      </c>
      <c r="F23" s="75">
        <v>11.329000000000001</v>
      </c>
      <c r="G23" s="66">
        <f t="shared" si="3"/>
        <v>10.292100000000001</v>
      </c>
      <c r="H23" s="103">
        <f t="shared" si="4"/>
        <v>1.1066740509711255</v>
      </c>
      <c r="I23" s="66">
        <f t="shared" si="5"/>
        <v>1.1066740509711254E-2</v>
      </c>
      <c r="J23" s="101"/>
      <c r="K23" s="76"/>
    </row>
    <row r="24" spans="1:11" customFormat="1" ht="20.100000000000001" customHeight="1" x14ac:dyDescent="0.2">
      <c r="A24" s="74" t="s">
        <v>86</v>
      </c>
      <c r="B24" s="85">
        <v>42097</v>
      </c>
      <c r="C24" s="85">
        <v>42100</v>
      </c>
      <c r="D24" s="75">
        <v>1.0389999999999999</v>
      </c>
      <c r="E24" s="75">
        <v>9.7051999999999996</v>
      </c>
      <c r="F24" s="75">
        <v>10.6585</v>
      </c>
      <c r="G24" s="66">
        <f t="shared" si="3"/>
        <v>9.6195000000000004</v>
      </c>
      <c r="H24" s="103">
        <f t="shared" si="4"/>
        <v>0.89089869535837851</v>
      </c>
      <c r="I24" s="66">
        <f t="shared" si="5"/>
        <v>8.9089869535837855E-3</v>
      </c>
      <c r="J24" s="101"/>
      <c r="K24" s="76"/>
    </row>
    <row r="25" spans="1:11" customFormat="1" ht="20.100000000000001" customHeight="1" x14ac:dyDescent="0.2">
      <c r="A25" s="74" t="s">
        <v>46</v>
      </c>
      <c r="B25" s="85">
        <v>42097</v>
      </c>
      <c r="C25" s="85">
        <v>42100</v>
      </c>
      <c r="D25" s="75">
        <v>1.0270999999999999</v>
      </c>
      <c r="E25" s="75">
        <v>11.553800000000001</v>
      </c>
      <c r="F25" s="75">
        <v>12.513500000000001</v>
      </c>
      <c r="G25" s="66">
        <f t="shared" si="3"/>
        <v>11.4864</v>
      </c>
      <c r="H25" s="103">
        <f t="shared" si="4"/>
        <v>0.58678088870317091</v>
      </c>
      <c r="I25" s="66">
        <f t="shared" si="5"/>
        <v>5.8678088870317089E-3</v>
      </c>
      <c r="J25" s="101"/>
      <c r="K25" s="76"/>
    </row>
    <row r="26" spans="1:11" customFormat="1" ht="20.100000000000001" customHeight="1" x14ac:dyDescent="0.2">
      <c r="A26" s="74" t="s">
        <v>49</v>
      </c>
      <c r="B26" s="85">
        <v>42097</v>
      </c>
      <c r="C26" s="85">
        <v>42100</v>
      </c>
      <c r="D26" s="75">
        <v>1.0197000000000001</v>
      </c>
      <c r="E26" s="75">
        <v>13.747400000000001</v>
      </c>
      <c r="F26" s="75">
        <v>14.7498</v>
      </c>
      <c r="G26" s="66">
        <f t="shared" si="3"/>
        <v>13.7301</v>
      </c>
      <c r="H26" s="103">
        <f t="shared" si="4"/>
        <v>0.12600053896184685</v>
      </c>
      <c r="I26" s="66">
        <f t="shared" si="5"/>
        <v>1.2600053896184684E-3</v>
      </c>
      <c r="J26" s="101"/>
      <c r="K26" s="76"/>
    </row>
    <row r="27" spans="1:11" customFormat="1" ht="20.100000000000001" customHeight="1" x14ac:dyDescent="0.2">
      <c r="A27" s="74" t="s">
        <v>81</v>
      </c>
      <c r="B27" s="85">
        <v>42097</v>
      </c>
      <c r="C27" s="85">
        <v>42100</v>
      </c>
      <c r="D27" s="75">
        <v>1.0313000000000001</v>
      </c>
      <c r="E27" s="75">
        <v>12.1487</v>
      </c>
      <c r="F27" s="75">
        <v>13.154</v>
      </c>
      <c r="G27" s="66">
        <f t="shared" si="3"/>
        <v>12.1227</v>
      </c>
      <c r="H27" s="103">
        <f t="shared" si="4"/>
        <v>0.21447367335659384</v>
      </c>
      <c r="I27" s="66">
        <f t="shared" si="5"/>
        <v>2.1447367335659384E-3</v>
      </c>
      <c r="J27" s="101"/>
      <c r="K27" s="76"/>
    </row>
    <row r="28" spans="1:11" customFormat="1" ht="20.100000000000001" customHeight="1" x14ac:dyDescent="0.2">
      <c r="A28" s="74" t="s">
        <v>88</v>
      </c>
      <c r="B28" s="85">
        <v>42097</v>
      </c>
      <c r="C28" s="85">
        <v>42100</v>
      </c>
      <c r="D28" s="75">
        <v>1.0264</v>
      </c>
      <c r="E28" s="75">
        <v>12.157400000000001</v>
      </c>
      <c r="F28" s="75">
        <v>13.126899999999999</v>
      </c>
      <c r="G28" s="66">
        <f t="shared" si="3"/>
        <v>12.100499999999998</v>
      </c>
      <c r="H28" s="103">
        <f t="shared" si="4"/>
        <v>0.47022850295444324</v>
      </c>
      <c r="I28" s="66">
        <f t="shared" si="5"/>
        <v>4.7022850295444325E-3</v>
      </c>
      <c r="J28" s="101"/>
      <c r="K28" s="76"/>
    </row>
    <row r="29" spans="1:11" customFormat="1" ht="20.100000000000001" customHeight="1" x14ac:dyDescent="0.2">
      <c r="A29" s="74" t="s">
        <v>62</v>
      </c>
      <c r="B29" s="85">
        <v>42097</v>
      </c>
      <c r="C29" s="85">
        <v>42100</v>
      </c>
      <c r="D29" s="75">
        <v>1.0154000000000001</v>
      </c>
      <c r="E29" s="75">
        <v>10.807600000000001</v>
      </c>
      <c r="F29" s="75">
        <v>11.730700000000001</v>
      </c>
      <c r="G29" s="66">
        <f t="shared" si="3"/>
        <v>10.715300000000001</v>
      </c>
      <c r="H29" s="103">
        <f t="shared" si="4"/>
        <v>0.86138512220842922</v>
      </c>
      <c r="I29" s="66">
        <f t="shared" si="5"/>
        <v>8.6138512220842924E-3</v>
      </c>
      <c r="J29" s="101"/>
      <c r="K29" s="76"/>
    </row>
    <row r="30" spans="1:11" customFormat="1" ht="20.100000000000001" customHeight="1" x14ac:dyDescent="0.2">
      <c r="A30" s="74" t="s">
        <v>66</v>
      </c>
      <c r="B30" s="85">
        <v>42097</v>
      </c>
      <c r="C30" s="85">
        <v>42100</v>
      </c>
      <c r="D30" s="75">
        <v>1.0346</v>
      </c>
      <c r="E30" s="75">
        <v>10.8786</v>
      </c>
      <c r="F30" s="75">
        <v>11.849500000000001</v>
      </c>
      <c r="G30" s="66">
        <f t="shared" si="3"/>
        <v>10.814900000000002</v>
      </c>
      <c r="H30" s="103">
        <f t="shared" si="4"/>
        <v>0.58900220991409047</v>
      </c>
      <c r="I30" s="66">
        <f t="shared" si="5"/>
        <v>5.8900220991409047E-3</v>
      </c>
      <c r="J30" s="101"/>
      <c r="K30" s="76"/>
    </row>
    <row r="31" spans="1:11" customFormat="1" ht="20.100000000000001" customHeight="1" x14ac:dyDescent="0.2">
      <c r="A31" s="74" t="s">
        <v>52</v>
      </c>
      <c r="B31" s="85">
        <v>42097</v>
      </c>
      <c r="C31" s="85">
        <v>42100</v>
      </c>
      <c r="D31" s="75">
        <v>1.0494000000000001</v>
      </c>
      <c r="E31" s="75">
        <v>12.2637</v>
      </c>
      <c r="F31" s="75">
        <v>13.2316</v>
      </c>
      <c r="G31" s="66">
        <f t="shared" si="3"/>
        <v>12.1822</v>
      </c>
      <c r="H31" s="103">
        <f t="shared" si="4"/>
        <v>0.66900888181116824</v>
      </c>
      <c r="I31" s="66">
        <f t="shared" si="5"/>
        <v>6.6900888181116829E-3</v>
      </c>
      <c r="J31" s="101"/>
      <c r="K31" s="76"/>
    </row>
    <row r="32" spans="1:11" customFormat="1" ht="20.100000000000001" customHeight="1" x14ac:dyDescent="0.2">
      <c r="A32" s="74" t="s">
        <v>57</v>
      </c>
      <c r="B32" s="85">
        <v>42097</v>
      </c>
      <c r="C32" s="85">
        <v>42100</v>
      </c>
      <c r="D32" s="75">
        <v>1.0415000000000001</v>
      </c>
      <c r="E32" s="75">
        <v>11.220800000000001</v>
      </c>
      <c r="F32" s="75">
        <v>12.1899</v>
      </c>
      <c r="G32" s="66">
        <f t="shared" si="3"/>
        <v>11.148399999999999</v>
      </c>
      <c r="H32" s="103">
        <f t="shared" si="4"/>
        <v>0.64942054465216359</v>
      </c>
      <c r="I32" s="66">
        <f t="shared" si="5"/>
        <v>6.4942054465216359E-3</v>
      </c>
      <c r="J32" s="101"/>
      <c r="K32" s="76"/>
    </row>
    <row r="33" spans="1:13" customFormat="1" ht="20.100000000000001" customHeight="1" x14ac:dyDescent="0.2">
      <c r="A33" s="74" t="s">
        <v>65</v>
      </c>
      <c r="B33" s="85">
        <v>42097</v>
      </c>
      <c r="C33" s="85">
        <v>42100</v>
      </c>
      <c r="D33" s="75">
        <v>1.0236000000000001</v>
      </c>
      <c r="E33" s="75">
        <v>12.0183</v>
      </c>
      <c r="F33" s="75">
        <v>12.9315</v>
      </c>
      <c r="G33" s="66">
        <f t="shared" si="3"/>
        <v>11.9079</v>
      </c>
      <c r="H33" s="103">
        <f t="shared" si="4"/>
        <v>0.9271156123245935</v>
      </c>
      <c r="I33" s="66">
        <f t="shared" si="5"/>
        <v>9.2711561232459352E-3</v>
      </c>
      <c r="J33" s="101"/>
      <c r="K33" s="76"/>
    </row>
    <row r="34" spans="1:13" customFormat="1" ht="20.100000000000001" customHeight="1" x14ac:dyDescent="0.2">
      <c r="A34" s="74" t="s">
        <v>69</v>
      </c>
      <c r="B34" s="85">
        <v>42097</v>
      </c>
      <c r="C34" s="85">
        <v>42100</v>
      </c>
      <c r="D34" s="75">
        <v>1.0277000000000001</v>
      </c>
      <c r="E34" s="75">
        <v>12.5909</v>
      </c>
      <c r="F34" s="75">
        <v>13.5709</v>
      </c>
      <c r="G34" s="66">
        <f t="shared" si="3"/>
        <v>12.543200000000001</v>
      </c>
      <c r="H34" s="103">
        <f t="shared" si="4"/>
        <v>0.38028573250844255</v>
      </c>
      <c r="I34" s="66">
        <f t="shared" si="5"/>
        <v>3.8028573250844257E-3</v>
      </c>
      <c r="J34" s="101"/>
      <c r="K34" s="76"/>
    </row>
    <row r="35" spans="1:13" customFormat="1" ht="20.100000000000001" customHeight="1" x14ac:dyDescent="0.2">
      <c r="A35" s="74" t="s">
        <v>67</v>
      </c>
      <c r="B35" s="85">
        <v>42097</v>
      </c>
      <c r="C35" s="85">
        <v>42100</v>
      </c>
      <c r="D35" s="75">
        <v>1.0503</v>
      </c>
      <c r="E35" s="75">
        <v>10.421200000000001</v>
      </c>
      <c r="F35" s="75">
        <v>11.3301</v>
      </c>
      <c r="G35" s="66">
        <f t="shared" si="3"/>
        <v>10.2798</v>
      </c>
      <c r="H35" s="103">
        <f t="shared" si="4"/>
        <v>1.375513142279041</v>
      </c>
      <c r="I35" s="66">
        <f t="shared" si="5"/>
        <v>1.3755131422790411E-2</v>
      </c>
      <c r="J35" s="101"/>
      <c r="K35" s="76"/>
    </row>
    <row r="36" spans="1:13" customFormat="1" ht="20.100000000000001" customHeight="1" thickBot="1" x14ac:dyDescent="0.25">
      <c r="A36" s="81" t="s">
        <v>72</v>
      </c>
      <c r="B36" s="86">
        <v>42097</v>
      </c>
      <c r="C36" s="86">
        <v>42100</v>
      </c>
      <c r="D36" s="91">
        <v>1.0556000000000001</v>
      </c>
      <c r="E36" s="91">
        <v>11.292299999999999</v>
      </c>
      <c r="F36" s="91">
        <v>12.2315</v>
      </c>
      <c r="G36" s="96">
        <f t="shared" si="3"/>
        <v>11.1759</v>
      </c>
      <c r="H36" s="105">
        <f t="shared" si="4"/>
        <v>1.0415268568974196</v>
      </c>
      <c r="I36" s="96">
        <f t="shared" si="5"/>
        <v>1.0415268568974196E-2</v>
      </c>
      <c r="J36" s="102"/>
      <c r="K36" s="76"/>
    </row>
    <row r="37" spans="1:13" ht="20.100000000000001" customHeight="1" x14ac:dyDescent="0.2">
      <c r="A37" s="83"/>
      <c r="B37" s="87"/>
      <c r="C37" s="87"/>
      <c r="D37" s="78"/>
      <c r="E37" s="78" t="s">
        <v>98</v>
      </c>
      <c r="F37" s="78" t="s">
        <v>99</v>
      </c>
      <c r="G37" s="66" t="s">
        <v>99</v>
      </c>
      <c r="H37" s="103" t="s">
        <v>109</v>
      </c>
      <c r="I37" s="66" t="s">
        <v>108</v>
      </c>
      <c r="J37" s="57"/>
      <c r="K37" s="62"/>
      <c r="L37" s="64"/>
    </row>
    <row r="38" spans="1:13" ht="20.100000000000001" customHeight="1" thickBot="1" x14ac:dyDescent="0.25">
      <c r="A38" s="67" t="s">
        <v>100</v>
      </c>
      <c r="B38" s="88" t="s">
        <v>101</v>
      </c>
      <c r="C38" s="88" t="s">
        <v>102</v>
      </c>
      <c r="D38" s="69" t="s">
        <v>103</v>
      </c>
      <c r="E38" s="69" t="s">
        <v>104</v>
      </c>
      <c r="F38" s="69" t="s">
        <v>105</v>
      </c>
      <c r="G38" s="94" t="s">
        <v>107</v>
      </c>
      <c r="H38" s="106" t="s">
        <v>110</v>
      </c>
      <c r="I38" s="94" t="s">
        <v>111</v>
      </c>
      <c r="J38" s="70" t="s">
        <v>106</v>
      </c>
      <c r="K38" s="70"/>
      <c r="M38" s="5"/>
    </row>
    <row r="39" spans="1:13" customFormat="1" ht="20.100000000000001" customHeight="1" thickTop="1" x14ac:dyDescent="0.2">
      <c r="A39" s="74" t="s">
        <v>60</v>
      </c>
      <c r="B39" s="85">
        <v>42097</v>
      </c>
      <c r="C39" s="85">
        <v>42100</v>
      </c>
      <c r="D39" s="75">
        <v>1.0306</v>
      </c>
      <c r="E39" s="75">
        <v>12.948</v>
      </c>
      <c r="F39" s="75">
        <v>13.936</v>
      </c>
      <c r="G39" s="66">
        <f t="shared" ref="G39:G54" si="6">(F39-D39)</f>
        <v>12.9054</v>
      </c>
      <c r="H39" s="103">
        <f t="shared" ref="H39:H54" si="7">(E39-G39)/G39*100</f>
        <v>0.33009437909712364</v>
      </c>
      <c r="I39" s="66">
        <f t="shared" ref="I39:I54" si="8">H39/100</f>
        <v>3.3009437909712362E-3</v>
      </c>
      <c r="J39" s="101"/>
      <c r="K39" s="76"/>
    </row>
    <row r="40" spans="1:13" customFormat="1" ht="20.100000000000001" customHeight="1" x14ac:dyDescent="0.2">
      <c r="A40" s="74" t="s">
        <v>53</v>
      </c>
      <c r="B40" s="85">
        <v>42097</v>
      </c>
      <c r="C40" s="85">
        <v>42100</v>
      </c>
      <c r="D40" s="75">
        <v>1.0304</v>
      </c>
      <c r="E40" s="75">
        <v>11.1557</v>
      </c>
      <c r="F40" s="75">
        <v>12.1317</v>
      </c>
      <c r="G40" s="66">
        <f t="shared" si="6"/>
        <v>11.1013</v>
      </c>
      <c r="H40" s="103">
        <f t="shared" si="7"/>
        <v>0.49003269887309897</v>
      </c>
      <c r="I40" s="66">
        <f t="shared" si="8"/>
        <v>4.9003269887309894E-3</v>
      </c>
      <c r="J40" s="101"/>
      <c r="K40" s="76"/>
    </row>
    <row r="41" spans="1:13" customFormat="1" ht="20.100000000000001" customHeight="1" x14ac:dyDescent="0.2">
      <c r="A41" s="74" t="s">
        <v>43</v>
      </c>
      <c r="B41" s="85">
        <v>42097</v>
      </c>
      <c r="C41" s="85">
        <v>42100</v>
      </c>
      <c r="D41" s="75">
        <v>1.0327</v>
      </c>
      <c r="E41" s="75">
        <v>12.300800000000001</v>
      </c>
      <c r="F41" s="75">
        <v>13.265499999999999</v>
      </c>
      <c r="G41" s="66">
        <f t="shared" si="6"/>
        <v>12.232799999999999</v>
      </c>
      <c r="H41" s="103">
        <f t="shared" si="7"/>
        <v>0.55588254528808945</v>
      </c>
      <c r="I41" s="66">
        <f t="shared" si="8"/>
        <v>5.5588254528808941E-3</v>
      </c>
      <c r="J41" s="101"/>
      <c r="K41" s="76"/>
    </row>
    <row r="42" spans="1:13" customFormat="1" ht="20.100000000000001" customHeight="1" x14ac:dyDescent="0.2">
      <c r="A42" s="74" t="s">
        <v>39</v>
      </c>
      <c r="B42" s="85">
        <v>42097</v>
      </c>
      <c r="C42" s="85">
        <v>42100</v>
      </c>
      <c r="D42" s="75">
        <v>1.0334000000000001</v>
      </c>
      <c r="E42" s="75">
        <v>12.7334</v>
      </c>
      <c r="F42" s="75">
        <v>13.6867</v>
      </c>
      <c r="G42" s="66">
        <f t="shared" si="6"/>
        <v>12.6533</v>
      </c>
      <c r="H42" s="103">
        <f t="shared" si="7"/>
        <v>0.63303644108651369</v>
      </c>
      <c r="I42" s="66">
        <f t="shared" si="8"/>
        <v>6.3303644108651368E-3</v>
      </c>
      <c r="J42" s="101"/>
      <c r="K42" s="76"/>
    </row>
    <row r="43" spans="1:13" customFormat="1" ht="20.100000000000001" customHeight="1" x14ac:dyDescent="0.2">
      <c r="A43" s="74" t="s">
        <v>58</v>
      </c>
      <c r="B43" s="85">
        <v>42097</v>
      </c>
      <c r="C43" s="85">
        <v>42100</v>
      </c>
      <c r="D43" s="75">
        <v>1.0317000000000001</v>
      </c>
      <c r="E43" s="75">
        <v>9.7492999999999999</v>
      </c>
      <c r="F43" s="75">
        <v>10.7065</v>
      </c>
      <c r="G43" s="66">
        <f t="shared" si="6"/>
        <v>9.6747999999999994</v>
      </c>
      <c r="H43" s="103">
        <f t="shared" si="7"/>
        <v>0.77004175796916174</v>
      </c>
      <c r="I43" s="66">
        <f t="shared" si="8"/>
        <v>7.7004175796916178E-3</v>
      </c>
      <c r="J43" s="101"/>
      <c r="K43" s="76"/>
    </row>
    <row r="44" spans="1:13" customFormat="1" ht="20.100000000000001" customHeight="1" x14ac:dyDescent="0.2">
      <c r="A44" s="74" t="s">
        <v>78</v>
      </c>
      <c r="B44" s="85">
        <v>42097</v>
      </c>
      <c r="C44" s="85">
        <v>42100</v>
      </c>
      <c r="D44" s="75">
        <v>1.0339</v>
      </c>
      <c r="E44" s="75">
        <v>13.994999999999999</v>
      </c>
      <c r="F44" s="75">
        <v>15.009</v>
      </c>
      <c r="G44" s="66">
        <f t="shared" si="6"/>
        <v>13.975100000000001</v>
      </c>
      <c r="H44" s="103">
        <f t="shared" si="7"/>
        <v>0.14239611881130032</v>
      </c>
      <c r="I44" s="66">
        <f t="shared" si="8"/>
        <v>1.4239611881130031E-3</v>
      </c>
      <c r="J44" s="101"/>
      <c r="K44" s="76"/>
    </row>
    <row r="45" spans="1:13" customFormat="1" ht="20.100000000000001" customHeight="1" x14ac:dyDescent="0.2">
      <c r="A45" s="74" t="s">
        <v>37</v>
      </c>
      <c r="B45" s="85">
        <v>42097</v>
      </c>
      <c r="C45" s="85">
        <v>42100</v>
      </c>
      <c r="D45" s="75">
        <v>1.0356000000000001</v>
      </c>
      <c r="E45" s="75">
        <v>10.763299999999999</v>
      </c>
      <c r="F45" s="75">
        <v>11.684900000000001</v>
      </c>
      <c r="G45" s="66">
        <f t="shared" si="6"/>
        <v>10.6493</v>
      </c>
      <c r="H45" s="103">
        <f t="shared" si="7"/>
        <v>1.0704928962466922</v>
      </c>
      <c r="I45" s="66">
        <f t="shared" si="8"/>
        <v>1.0704928962466921E-2</v>
      </c>
      <c r="J45" s="101"/>
      <c r="K45" s="76"/>
    </row>
    <row r="46" spans="1:13" customFormat="1" ht="20.100000000000001" customHeight="1" x14ac:dyDescent="0.2">
      <c r="A46" s="74" t="s">
        <v>85</v>
      </c>
      <c r="B46" s="85">
        <v>42097</v>
      </c>
      <c r="C46" s="85">
        <v>42100</v>
      </c>
      <c r="D46" s="75">
        <v>1.0322</v>
      </c>
      <c r="E46" s="75">
        <v>12.9519</v>
      </c>
      <c r="F46" s="75">
        <v>13.946899999999999</v>
      </c>
      <c r="G46" s="66">
        <f t="shared" si="6"/>
        <v>12.9147</v>
      </c>
      <c r="H46" s="103">
        <f t="shared" si="7"/>
        <v>0.28804385700016527</v>
      </c>
      <c r="I46" s="66">
        <f t="shared" si="8"/>
        <v>2.8804385700016526E-3</v>
      </c>
      <c r="J46" s="101"/>
      <c r="K46" s="76"/>
    </row>
    <row r="47" spans="1:13" customFormat="1" ht="20.100000000000001" customHeight="1" x14ac:dyDescent="0.2">
      <c r="A47" s="74" t="s">
        <v>80</v>
      </c>
      <c r="B47" s="85">
        <v>42097</v>
      </c>
      <c r="C47" s="85">
        <v>42100</v>
      </c>
      <c r="D47" s="75">
        <v>1.0186999999999999</v>
      </c>
      <c r="E47" s="75">
        <v>10.6511</v>
      </c>
      <c r="F47" s="75">
        <v>11.5524</v>
      </c>
      <c r="G47" s="66">
        <f t="shared" si="6"/>
        <v>10.5337</v>
      </c>
      <c r="H47" s="103">
        <f t="shared" si="7"/>
        <v>1.1145181655068965</v>
      </c>
      <c r="I47" s="66">
        <f t="shared" si="8"/>
        <v>1.1145181655068965E-2</v>
      </c>
      <c r="J47" s="101"/>
      <c r="K47" s="76"/>
    </row>
    <row r="48" spans="1:13" customFormat="1" ht="20.100000000000001" customHeight="1" x14ac:dyDescent="0.2">
      <c r="A48" s="74" t="s">
        <v>38</v>
      </c>
      <c r="B48" s="85">
        <v>42097</v>
      </c>
      <c r="C48" s="85">
        <v>42100</v>
      </c>
      <c r="D48" s="75">
        <v>1.0156000000000001</v>
      </c>
      <c r="E48" s="75">
        <v>13.4625</v>
      </c>
      <c r="F48" s="75">
        <v>14.447699999999999</v>
      </c>
      <c r="G48" s="66">
        <f t="shared" si="6"/>
        <v>13.432099999999998</v>
      </c>
      <c r="H48" s="103">
        <f t="shared" si="7"/>
        <v>0.2263235086099864</v>
      </c>
      <c r="I48" s="66">
        <f t="shared" si="8"/>
        <v>2.2632350860998639E-3</v>
      </c>
      <c r="J48" s="101"/>
      <c r="K48" s="76"/>
    </row>
    <row r="49" spans="1:11" customFormat="1" ht="20.100000000000001" customHeight="1" x14ac:dyDescent="0.2">
      <c r="A49" s="74" t="s">
        <v>70</v>
      </c>
      <c r="B49" s="85">
        <v>42097</v>
      </c>
      <c r="C49" s="85">
        <v>42100</v>
      </c>
      <c r="D49" s="75">
        <v>1.0207999999999999</v>
      </c>
      <c r="E49" s="75">
        <v>11.303100000000001</v>
      </c>
      <c r="F49" s="75">
        <v>12.247999999999999</v>
      </c>
      <c r="G49" s="66">
        <f t="shared" si="6"/>
        <v>11.2272</v>
      </c>
      <c r="H49" s="103">
        <f t="shared" si="7"/>
        <v>0.67603676784951494</v>
      </c>
      <c r="I49" s="66">
        <f t="shared" si="8"/>
        <v>6.7603676784951496E-3</v>
      </c>
      <c r="J49" s="101"/>
      <c r="K49" s="76"/>
    </row>
    <row r="50" spans="1:11" customFormat="1" ht="20.100000000000001" customHeight="1" x14ac:dyDescent="0.2">
      <c r="A50" s="74" t="s">
        <v>48</v>
      </c>
      <c r="B50" s="85">
        <v>42097</v>
      </c>
      <c r="C50" s="85">
        <v>42100</v>
      </c>
      <c r="D50" s="75">
        <v>1.0278</v>
      </c>
      <c r="E50" s="75">
        <v>13.6678</v>
      </c>
      <c r="F50" s="75">
        <v>14.6495</v>
      </c>
      <c r="G50" s="66">
        <f t="shared" si="6"/>
        <v>13.621700000000001</v>
      </c>
      <c r="H50" s="103">
        <f t="shared" si="7"/>
        <v>0.33843059236364875</v>
      </c>
      <c r="I50" s="66">
        <f t="shared" si="8"/>
        <v>3.3843059236364874E-3</v>
      </c>
      <c r="J50" s="101"/>
      <c r="K50" s="76"/>
    </row>
    <row r="51" spans="1:11" customFormat="1" ht="20.100000000000001" customHeight="1" x14ac:dyDescent="0.2">
      <c r="A51" s="74" t="s">
        <v>42</v>
      </c>
      <c r="B51" s="85">
        <v>42097</v>
      </c>
      <c r="C51" s="85">
        <v>42100</v>
      </c>
      <c r="D51" s="75">
        <v>1.0253000000000001</v>
      </c>
      <c r="E51" s="75">
        <v>12.723599999999999</v>
      </c>
      <c r="F51" s="75">
        <v>13.7041</v>
      </c>
      <c r="G51" s="66">
        <f t="shared" si="6"/>
        <v>12.678800000000001</v>
      </c>
      <c r="H51" s="103">
        <f t="shared" si="7"/>
        <v>0.35334574249927925</v>
      </c>
      <c r="I51" s="66">
        <f t="shared" si="8"/>
        <v>3.5334574249927925E-3</v>
      </c>
      <c r="J51" s="101"/>
      <c r="K51" s="76"/>
    </row>
    <row r="52" spans="1:11" customFormat="1" ht="20.100000000000001" customHeight="1" x14ac:dyDescent="0.2">
      <c r="A52" s="74" t="s">
        <v>59</v>
      </c>
      <c r="B52" s="85">
        <v>42097</v>
      </c>
      <c r="C52" s="85">
        <v>42100</v>
      </c>
      <c r="D52" s="75">
        <v>1.0321</v>
      </c>
      <c r="E52" s="75">
        <v>12.866400000000001</v>
      </c>
      <c r="F52" s="75">
        <v>13.822699999999999</v>
      </c>
      <c r="G52" s="66">
        <f t="shared" si="6"/>
        <v>12.7906</v>
      </c>
      <c r="H52" s="103">
        <f t="shared" si="7"/>
        <v>0.59262270730068156</v>
      </c>
      <c r="I52" s="66">
        <f t="shared" si="8"/>
        <v>5.9262270730068159E-3</v>
      </c>
      <c r="J52" s="101"/>
      <c r="K52" s="76"/>
    </row>
    <row r="53" spans="1:11" customFormat="1" ht="20.100000000000001" customHeight="1" x14ac:dyDescent="0.2">
      <c r="A53" s="74" t="s">
        <v>87</v>
      </c>
      <c r="B53" s="85">
        <v>42097</v>
      </c>
      <c r="C53" s="85">
        <v>42100</v>
      </c>
      <c r="D53" s="75">
        <v>1.0218</v>
      </c>
      <c r="E53" s="75">
        <v>12.574199999999999</v>
      </c>
      <c r="F53" s="75">
        <v>13.5473</v>
      </c>
      <c r="G53" s="66">
        <f t="shared" si="6"/>
        <v>12.525499999999999</v>
      </c>
      <c r="H53" s="103">
        <f t="shared" si="7"/>
        <v>0.38880683405852212</v>
      </c>
      <c r="I53" s="66">
        <f t="shared" si="8"/>
        <v>3.8880683405852212E-3</v>
      </c>
      <c r="J53" s="101"/>
      <c r="K53" s="76"/>
    </row>
    <row r="54" spans="1:11" customFormat="1" ht="20.100000000000001" customHeight="1" x14ac:dyDescent="0.2">
      <c r="A54" s="74" t="s">
        <v>61</v>
      </c>
      <c r="B54" s="85">
        <v>42097</v>
      </c>
      <c r="C54" s="85">
        <v>42100</v>
      </c>
      <c r="D54" s="75">
        <v>1.026</v>
      </c>
      <c r="E54" s="75">
        <v>10.995799999999999</v>
      </c>
      <c r="F54" s="75">
        <v>11.952400000000001</v>
      </c>
      <c r="G54" s="66">
        <f t="shared" si="6"/>
        <v>10.926400000000001</v>
      </c>
      <c r="H54" s="103">
        <f t="shared" si="7"/>
        <v>0.63515888124174591</v>
      </c>
      <c r="I54" s="66">
        <f t="shared" si="8"/>
        <v>6.3515888124174589E-3</v>
      </c>
      <c r="J54" s="101"/>
      <c r="K54" s="76"/>
    </row>
    <row r="55" spans="1:11" customFormat="1" ht="20.100000000000001" customHeight="1" x14ac:dyDescent="0.2">
      <c r="A55" s="74"/>
      <c r="B55" s="80"/>
      <c r="C55" s="80"/>
      <c r="D55" s="75"/>
      <c r="E55" s="75"/>
      <c r="F55" s="75"/>
      <c r="G55" s="66"/>
      <c r="H55" s="66"/>
      <c r="I55" s="66"/>
      <c r="J55" s="101"/>
      <c r="K55" s="76"/>
    </row>
    <row r="56" spans="1:11" customFormat="1" ht="20.100000000000001" customHeight="1" x14ac:dyDescent="0.2">
      <c r="A56" s="99" t="s">
        <v>112</v>
      </c>
      <c r="B56" s="6"/>
      <c r="C56" s="80"/>
      <c r="D56" s="75"/>
      <c r="E56" s="75"/>
      <c r="F56" s="75"/>
      <c r="G56" s="66"/>
      <c r="H56" s="66"/>
      <c r="I56" s="66"/>
      <c r="J56" s="101"/>
      <c r="K56" s="76"/>
    </row>
    <row r="57" spans="1:11" customFormat="1" ht="20.100000000000001" customHeight="1" x14ac:dyDescent="0.2">
      <c r="A57" s="74" t="s">
        <v>44</v>
      </c>
      <c r="B57" s="100">
        <v>42100</v>
      </c>
      <c r="C57" s="100">
        <v>42101</v>
      </c>
      <c r="D57" s="75">
        <v>1.0239</v>
      </c>
      <c r="E57" s="75">
        <v>9.8661999999999992</v>
      </c>
      <c r="F57" s="75">
        <v>10.7949</v>
      </c>
      <c r="G57" s="66">
        <f t="shared" ref="G57:G59" si="9">(F57-D57)</f>
        <v>9.7710000000000008</v>
      </c>
      <c r="H57" s="103">
        <f t="shared" ref="H57:H59" si="10">(E57-G57)/G57*100</f>
        <v>0.97431173881893751</v>
      </c>
      <c r="I57" s="66">
        <f t="shared" ref="I57:I59" si="11">H57/100</f>
        <v>9.7431173881893755E-3</v>
      </c>
      <c r="J57" s="101"/>
      <c r="K57" s="76"/>
    </row>
    <row r="58" spans="1:11" customFormat="1" ht="20.100000000000001" customHeight="1" x14ac:dyDescent="0.2">
      <c r="A58" s="74" t="s">
        <v>41</v>
      </c>
      <c r="B58" s="100">
        <v>42100</v>
      </c>
      <c r="C58" s="100">
        <v>42101</v>
      </c>
      <c r="D58" s="75">
        <v>1.0367999999999999</v>
      </c>
      <c r="E58" s="75">
        <v>12.629</v>
      </c>
      <c r="F58" s="75">
        <v>13.590199999999999</v>
      </c>
      <c r="G58" s="66">
        <f t="shared" si="9"/>
        <v>12.5534</v>
      </c>
      <c r="H58" s="103">
        <f t="shared" si="10"/>
        <v>0.60222728503831369</v>
      </c>
      <c r="I58" s="66">
        <f t="shared" si="11"/>
        <v>6.0222728503831367E-3</v>
      </c>
      <c r="J58" s="101"/>
      <c r="K58" s="76"/>
    </row>
    <row r="59" spans="1:11" customFormat="1" ht="20.100000000000001" customHeight="1" x14ac:dyDescent="0.2">
      <c r="A59" s="74" t="s">
        <v>84</v>
      </c>
      <c r="B59" s="100">
        <v>42100</v>
      </c>
      <c r="C59" s="100">
        <v>42101</v>
      </c>
      <c r="D59" s="75">
        <v>1.0173000000000001</v>
      </c>
      <c r="E59" s="75">
        <v>11.4626</v>
      </c>
      <c r="F59" s="75">
        <v>12.3344</v>
      </c>
      <c r="G59" s="66">
        <f t="shared" si="9"/>
        <v>11.3171</v>
      </c>
      <c r="H59" s="103">
        <f t="shared" si="10"/>
        <v>1.2856650555354303</v>
      </c>
      <c r="I59" s="66">
        <f t="shared" si="11"/>
        <v>1.2856650555354303E-2</v>
      </c>
      <c r="J59" s="101"/>
      <c r="K59" s="76"/>
    </row>
    <row r="60" spans="1:11" customFormat="1" ht="20.100000000000001" customHeight="1" x14ac:dyDescent="0.2">
      <c r="A60" s="74"/>
      <c r="B60" s="80"/>
      <c r="C60" s="80"/>
      <c r="D60" s="75"/>
      <c r="E60" s="75"/>
      <c r="F60" s="75"/>
      <c r="G60" s="66"/>
      <c r="H60" s="66"/>
      <c r="I60" s="66"/>
      <c r="J60" s="101"/>
      <c r="K60" s="76"/>
    </row>
    <row r="61" spans="1:11" customFormat="1" ht="20.100000000000001" customHeight="1" x14ac:dyDescent="0.2">
      <c r="A61" s="74"/>
      <c r="B61" s="80"/>
      <c r="C61" s="80"/>
      <c r="D61" s="75"/>
      <c r="E61" s="75"/>
      <c r="F61" s="75"/>
      <c r="G61" s="66"/>
      <c r="H61" s="66"/>
      <c r="I61" s="66"/>
      <c r="J61" s="101"/>
      <c r="K61" s="76"/>
    </row>
    <row r="62" spans="1:11" customFormat="1" ht="20.100000000000001" customHeight="1" x14ac:dyDescent="0.2">
      <c r="A62" s="74"/>
      <c r="B62" s="80"/>
      <c r="C62" s="80"/>
      <c r="D62" s="75"/>
      <c r="E62" s="75"/>
      <c r="F62" s="75"/>
      <c r="G62" s="66"/>
      <c r="H62" s="66"/>
      <c r="I62" s="66"/>
      <c r="J62" s="101"/>
      <c r="K62" s="76"/>
    </row>
    <row r="63" spans="1:11" customFormat="1" ht="20.100000000000001" customHeight="1" x14ac:dyDescent="0.2">
      <c r="A63" s="74"/>
      <c r="B63" s="80"/>
      <c r="C63" s="80"/>
      <c r="D63" s="75"/>
      <c r="E63" s="75"/>
      <c r="F63" s="75"/>
      <c r="G63" s="66"/>
      <c r="H63" s="66"/>
      <c r="I63" s="66"/>
      <c r="J63" s="101"/>
      <c r="K63" s="76"/>
    </row>
    <row r="64" spans="1:11" customFormat="1" ht="20.100000000000001" customHeight="1" x14ac:dyDescent="0.2">
      <c r="A64" s="74"/>
      <c r="B64" s="80"/>
      <c r="C64" s="80"/>
      <c r="D64" s="75"/>
      <c r="E64" s="75"/>
      <c r="F64" s="75"/>
      <c r="G64" s="66"/>
      <c r="H64" s="66"/>
      <c r="I64" s="66"/>
      <c r="J64" s="101"/>
      <c r="K64" s="76"/>
    </row>
    <row r="65" spans="1:11" customFormat="1" ht="20.100000000000001" customHeight="1" x14ac:dyDescent="0.2">
      <c r="A65" s="74"/>
      <c r="B65" s="80"/>
      <c r="C65" s="80"/>
      <c r="D65" s="75"/>
      <c r="E65" s="75"/>
      <c r="F65" s="75"/>
      <c r="G65" s="66"/>
      <c r="H65" s="66"/>
      <c r="I65" s="66"/>
      <c r="J65" s="101"/>
      <c r="K65" s="76"/>
    </row>
    <row r="66" spans="1:11" customFormat="1" ht="20.100000000000001" customHeight="1" x14ac:dyDescent="0.2">
      <c r="A66" s="74"/>
      <c r="B66" s="80"/>
      <c r="C66" s="80"/>
      <c r="D66" s="75"/>
      <c r="E66" s="75"/>
      <c r="F66" s="75"/>
      <c r="G66" s="66"/>
      <c r="H66" s="66"/>
      <c r="I66" s="66"/>
      <c r="J66" s="101"/>
      <c r="K66" s="76"/>
    </row>
    <row r="67" spans="1:11" customFormat="1" ht="20.100000000000001" customHeight="1" x14ac:dyDescent="0.2">
      <c r="A67" s="74"/>
      <c r="B67" s="80"/>
      <c r="C67" s="80"/>
      <c r="D67" s="75"/>
      <c r="E67" s="75"/>
      <c r="F67" s="75"/>
      <c r="G67" s="66"/>
      <c r="H67" s="66"/>
      <c r="I67" s="66"/>
      <c r="J67" s="101"/>
      <c r="K67" s="76"/>
    </row>
    <row r="68" spans="1:11" customFormat="1" ht="20.100000000000001" customHeight="1" x14ac:dyDescent="0.2">
      <c r="A68" s="74"/>
      <c r="B68" s="80"/>
      <c r="C68" s="80"/>
      <c r="D68" s="75"/>
      <c r="E68" s="75"/>
      <c r="F68" s="75"/>
      <c r="G68" s="66"/>
      <c r="H68" s="66"/>
      <c r="I68" s="66"/>
      <c r="J68" s="101"/>
      <c r="K68" s="76"/>
    </row>
    <row r="69" spans="1:11" customFormat="1" ht="20.100000000000001" customHeight="1" x14ac:dyDescent="0.2">
      <c r="A69" s="74"/>
      <c r="B69" s="80"/>
      <c r="C69" s="80"/>
      <c r="D69" s="75"/>
      <c r="E69" s="75"/>
      <c r="F69" s="75"/>
      <c r="G69" s="66"/>
      <c r="H69" s="66"/>
      <c r="I69" s="66"/>
      <c r="J69" s="101"/>
      <c r="K69" s="76"/>
    </row>
    <row r="70" spans="1:11" customFormat="1" ht="20.100000000000001" customHeight="1" x14ac:dyDescent="0.2">
      <c r="A70" s="74"/>
      <c r="B70" s="80"/>
      <c r="C70" s="80"/>
      <c r="D70" s="75"/>
      <c r="E70" s="75"/>
      <c r="F70" s="75"/>
      <c r="G70" s="66"/>
      <c r="H70" s="66"/>
      <c r="I70" s="66"/>
      <c r="J70" s="101"/>
      <c r="K70" s="76"/>
    </row>
    <row r="71" spans="1:11" customFormat="1" ht="20.100000000000001" customHeight="1" x14ac:dyDescent="0.2">
      <c r="A71" s="74"/>
      <c r="B71" s="80"/>
      <c r="C71" s="80"/>
      <c r="D71" s="75"/>
      <c r="E71" s="75"/>
      <c r="F71" s="75"/>
      <c r="G71" s="66"/>
      <c r="H71" s="66"/>
      <c r="I71" s="66"/>
      <c r="J71" s="101"/>
      <c r="K71" s="76"/>
    </row>
    <row r="72" spans="1:11" customFormat="1" ht="20.100000000000001" customHeight="1" thickBot="1" x14ac:dyDescent="0.25">
      <c r="A72" s="81"/>
      <c r="B72" s="82"/>
      <c r="C72" s="82"/>
      <c r="D72" s="91"/>
      <c r="E72" s="91"/>
      <c r="F72" s="91"/>
      <c r="G72" s="96"/>
      <c r="H72" s="96"/>
      <c r="I72" s="96"/>
      <c r="J72" s="102"/>
      <c r="K72" s="77"/>
    </row>
    <row r="73" spans="1:11" customFormat="1" ht="12.75" x14ac:dyDescent="0.2">
      <c r="A73" s="1"/>
      <c r="B73" s="1"/>
      <c r="C73" s="1"/>
      <c r="D73" s="92"/>
      <c r="E73" s="92"/>
      <c r="F73" s="92"/>
      <c r="G73" s="92"/>
      <c r="H73" s="92"/>
      <c r="I73" s="92"/>
      <c r="J73" s="3"/>
    </row>
    <row r="74" spans="1:11" customFormat="1" ht="12.75" x14ac:dyDescent="0.2">
      <c r="A74" s="1"/>
      <c r="B74" s="1"/>
      <c r="C74" s="1"/>
      <c r="D74" s="92"/>
      <c r="E74" s="92"/>
      <c r="F74" s="92"/>
      <c r="G74" s="92"/>
      <c r="H74" s="92"/>
      <c r="I74" s="92"/>
      <c r="J74" s="3"/>
    </row>
    <row r="75" spans="1:11" customFormat="1" ht="12.75" x14ac:dyDescent="0.2">
      <c r="A75" s="1"/>
      <c r="B75" s="1"/>
      <c r="C75" s="1"/>
      <c r="D75" s="92"/>
      <c r="E75" s="92"/>
      <c r="F75" s="92"/>
      <c r="G75" s="92"/>
      <c r="H75" s="92"/>
      <c r="I75" s="92"/>
      <c r="J75" s="3"/>
    </row>
    <row r="76" spans="1:11" customFormat="1" ht="12.75" x14ac:dyDescent="0.2">
      <c r="A76" s="1"/>
      <c r="B76" s="1"/>
      <c r="C76" s="1"/>
      <c r="D76" s="92"/>
      <c r="E76" s="92"/>
      <c r="F76" s="92"/>
      <c r="G76" s="92"/>
      <c r="H76" s="92"/>
      <c r="I76" s="92"/>
      <c r="J76" s="3"/>
    </row>
    <row r="77" spans="1:11" customFormat="1" ht="12.75" x14ac:dyDescent="0.2">
      <c r="A77" s="1"/>
      <c r="B77" s="1"/>
      <c r="C77" s="1"/>
      <c r="D77" s="92"/>
      <c r="E77" s="92"/>
      <c r="F77" s="92"/>
      <c r="G77" s="92"/>
      <c r="H77" s="92"/>
      <c r="I77" s="92"/>
      <c r="J77" s="3"/>
    </row>
    <row r="78" spans="1:11" customFormat="1" ht="12.75" x14ac:dyDescent="0.2">
      <c r="A78" s="1"/>
      <c r="B78" s="1"/>
      <c r="C78" s="1"/>
      <c r="D78" s="92"/>
      <c r="E78" s="92"/>
      <c r="F78" s="92"/>
      <c r="G78" s="92"/>
      <c r="H78" s="92"/>
      <c r="I78" s="92"/>
      <c r="J78" s="3"/>
    </row>
    <row r="79" spans="1:11" customFormat="1" ht="12.75" x14ac:dyDescent="0.2">
      <c r="A79" s="1"/>
      <c r="B79" s="1"/>
      <c r="C79" s="1"/>
      <c r="D79" s="92"/>
      <c r="E79" s="92"/>
      <c r="F79" s="92"/>
      <c r="G79" s="92"/>
      <c r="H79" s="92"/>
      <c r="I79" s="92"/>
      <c r="J79" s="3"/>
    </row>
    <row r="80" spans="1:11" customFormat="1" ht="12.75" x14ac:dyDescent="0.2">
      <c r="A80" s="1"/>
      <c r="B80" s="1"/>
      <c r="C80" s="1"/>
      <c r="D80" s="92"/>
      <c r="E80" s="92"/>
      <c r="F80" s="92"/>
      <c r="G80" s="92"/>
      <c r="H80" s="92"/>
      <c r="I80" s="92"/>
      <c r="J80" s="3"/>
    </row>
    <row r="81" spans="1:10" customFormat="1" ht="12.75" x14ac:dyDescent="0.2">
      <c r="A81" s="1"/>
      <c r="B81" s="1"/>
      <c r="C81" s="1"/>
      <c r="D81" s="92"/>
      <c r="E81" s="92"/>
      <c r="F81" s="92"/>
      <c r="G81" s="92"/>
      <c r="H81" s="92"/>
      <c r="I81" s="92"/>
      <c r="J81" s="3"/>
    </row>
    <row r="82" spans="1:10" customFormat="1" ht="12.75" x14ac:dyDescent="0.2">
      <c r="A82" s="1"/>
      <c r="B82" s="1"/>
      <c r="C82" s="1"/>
      <c r="D82" s="92"/>
      <c r="E82" s="92"/>
      <c r="F82" s="92"/>
      <c r="G82" s="92"/>
      <c r="H82" s="92"/>
      <c r="I82" s="92"/>
      <c r="J82" s="3"/>
    </row>
    <row r="83" spans="1:10" customFormat="1" ht="12.75" x14ac:dyDescent="0.2">
      <c r="A83" s="1"/>
      <c r="B83" s="1"/>
      <c r="C83" s="1"/>
      <c r="D83" s="92"/>
      <c r="E83" s="92"/>
      <c r="F83" s="92"/>
      <c r="G83" s="92"/>
      <c r="H83" s="92"/>
      <c r="I83" s="92"/>
      <c r="J83" s="3"/>
    </row>
    <row r="84" spans="1:10" customFormat="1" ht="12.75" x14ac:dyDescent="0.2">
      <c r="A84" s="1"/>
      <c r="B84" s="1"/>
      <c r="C84" s="1"/>
      <c r="D84" s="92"/>
      <c r="E84" s="92"/>
      <c r="F84" s="92"/>
      <c r="G84" s="92"/>
      <c r="H84" s="92"/>
      <c r="I84" s="92"/>
      <c r="J84" s="3"/>
    </row>
    <row r="85" spans="1:10" customFormat="1" ht="12.75" x14ac:dyDescent="0.2">
      <c r="A85" s="1"/>
      <c r="B85" s="1"/>
      <c r="C85" s="1"/>
      <c r="D85" s="92"/>
      <c r="E85" s="92"/>
      <c r="F85" s="92"/>
      <c r="G85" s="92"/>
      <c r="H85" s="92"/>
      <c r="I85" s="92"/>
      <c r="J85" s="3"/>
    </row>
    <row r="86" spans="1:10" customFormat="1" ht="12.75" x14ac:dyDescent="0.2">
      <c r="A86" s="1"/>
      <c r="B86" s="1"/>
      <c r="C86" s="1"/>
      <c r="D86" s="92"/>
      <c r="E86" s="92"/>
      <c r="F86" s="92"/>
      <c r="G86" s="92"/>
      <c r="H86" s="92"/>
      <c r="I86" s="92"/>
      <c r="J86" s="3"/>
    </row>
    <row r="87" spans="1:10" customFormat="1" ht="12.75" x14ac:dyDescent="0.2">
      <c r="A87" s="1"/>
      <c r="B87" s="1"/>
      <c r="C87" s="1"/>
      <c r="D87" s="92"/>
      <c r="E87" s="92"/>
      <c r="F87" s="92"/>
      <c r="G87" s="92"/>
      <c r="H87" s="92"/>
      <c r="I87" s="92"/>
      <c r="J87" s="3"/>
    </row>
    <row r="88" spans="1:10" customFormat="1" ht="12.75" x14ac:dyDescent="0.2">
      <c r="A88" s="1"/>
      <c r="B88" s="1"/>
      <c r="C88" s="1"/>
      <c r="D88" s="92"/>
      <c r="E88" s="92"/>
      <c r="F88" s="92"/>
      <c r="G88" s="92"/>
      <c r="H88" s="92"/>
      <c r="I88" s="92"/>
      <c r="J88" s="3"/>
    </row>
    <row r="89" spans="1:10" customFormat="1" ht="12.75" x14ac:dyDescent="0.2">
      <c r="A89" s="1"/>
      <c r="B89" s="1"/>
      <c r="C89" s="1"/>
      <c r="D89" s="92"/>
      <c r="E89" s="92"/>
      <c r="F89" s="92"/>
      <c r="G89" s="92"/>
      <c r="H89" s="92"/>
      <c r="I89" s="92"/>
      <c r="J89" s="3"/>
    </row>
    <row r="90" spans="1:10" customFormat="1" ht="12.75" x14ac:dyDescent="0.2">
      <c r="A90" s="1"/>
      <c r="B90" s="1"/>
      <c r="C90" s="1"/>
      <c r="D90" s="92"/>
      <c r="E90" s="92"/>
      <c r="F90" s="92"/>
      <c r="G90" s="92"/>
      <c r="H90" s="92"/>
      <c r="I90" s="92"/>
      <c r="J90" s="3"/>
    </row>
    <row r="91" spans="1:10" customFormat="1" ht="12.75" x14ac:dyDescent="0.2">
      <c r="A91" s="1"/>
      <c r="B91" s="1"/>
      <c r="C91" s="1"/>
      <c r="D91" s="92"/>
      <c r="E91" s="92"/>
      <c r="F91" s="92"/>
      <c r="G91" s="92"/>
      <c r="H91" s="92"/>
      <c r="I91" s="92"/>
      <c r="J91" s="3"/>
    </row>
    <row r="92" spans="1:10" customFormat="1" ht="12.75" x14ac:dyDescent="0.2">
      <c r="A92" s="1"/>
      <c r="B92" s="1"/>
      <c r="C92" s="1"/>
      <c r="D92" s="92"/>
      <c r="E92" s="92"/>
      <c r="F92" s="92"/>
      <c r="G92" s="92"/>
      <c r="H92" s="92"/>
      <c r="I92" s="92"/>
      <c r="J92" s="3"/>
    </row>
    <row r="93" spans="1:10" customFormat="1" ht="12.75" x14ac:dyDescent="0.2">
      <c r="A93" s="1"/>
      <c r="B93" s="1"/>
      <c r="C93" s="1"/>
      <c r="D93" s="92"/>
      <c r="E93" s="92"/>
      <c r="F93" s="92"/>
      <c r="G93" s="92"/>
      <c r="H93" s="92"/>
      <c r="I93" s="92"/>
      <c r="J93" s="3"/>
    </row>
    <row r="94" spans="1:10" customFormat="1" ht="12.75" x14ac:dyDescent="0.2">
      <c r="A94" s="1"/>
      <c r="B94" s="1"/>
      <c r="C94" s="1"/>
      <c r="D94" s="92"/>
      <c r="E94" s="92"/>
      <c r="F94" s="92"/>
      <c r="G94" s="92"/>
      <c r="H94" s="92"/>
      <c r="I94" s="92"/>
      <c r="J94" s="3"/>
    </row>
    <row r="95" spans="1:10" customFormat="1" ht="12.75" x14ac:dyDescent="0.2">
      <c r="A95" s="1"/>
      <c r="B95" s="1"/>
      <c r="C95" s="1"/>
      <c r="D95" s="92"/>
      <c r="E95" s="92"/>
      <c r="F95" s="92"/>
      <c r="G95" s="92"/>
      <c r="H95" s="92"/>
      <c r="I95" s="92"/>
      <c r="J95" s="3"/>
    </row>
    <row r="96" spans="1:10" customFormat="1" ht="12.75" x14ac:dyDescent="0.2">
      <c r="A96" s="1"/>
      <c r="B96" s="1"/>
      <c r="C96" s="1"/>
      <c r="D96" s="92"/>
      <c r="E96" s="92"/>
      <c r="F96" s="92"/>
      <c r="G96" s="92"/>
      <c r="H96" s="92"/>
      <c r="I96" s="92"/>
      <c r="J96" s="3"/>
    </row>
    <row r="97" spans="1:10" customFormat="1" ht="12.75" x14ac:dyDescent="0.2">
      <c r="A97" s="1"/>
      <c r="B97" s="1"/>
      <c r="C97" s="1"/>
      <c r="D97" s="92"/>
      <c r="E97" s="92"/>
      <c r="F97" s="92"/>
      <c r="G97" s="92"/>
      <c r="H97" s="92"/>
      <c r="I97" s="92"/>
      <c r="J97" s="3"/>
    </row>
    <row r="98" spans="1:10" customFormat="1" ht="12.75" x14ac:dyDescent="0.2">
      <c r="A98" s="1"/>
      <c r="B98" s="1"/>
      <c r="C98" s="1"/>
      <c r="D98" s="92"/>
      <c r="E98" s="92"/>
      <c r="F98" s="92"/>
      <c r="G98" s="92"/>
      <c r="H98" s="92"/>
      <c r="I98" s="92"/>
      <c r="J98" s="3"/>
    </row>
    <row r="99" spans="1:10" customFormat="1" ht="12.75" x14ac:dyDescent="0.2">
      <c r="A99" s="1"/>
      <c r="B99" s="1"/>
      <c r="C99" s="1"/>
      <c r="D99" s="92"/>
      <c r="E99" s="92"/>
      <c r="F99" s="92"/>
      <c r="G99" s="92"/>
      <c r="H99" s="92"/>
      <c r="I99" s="92"/>
      <c r="J99" s="3"/>
    </row>
    <row r="100" spans="1:10" customFormat="1" ht="12.75" x14ac:dyDescent="0.2">
      <c r="A100" s="1"/>
      <c r="B100" s="1"/>
      <c r="C100" s="1"/>
      <c r="D100" s="92"/>
      <c r="E100" s="92"/>
      <c r="F100" s="92"/>
      <c r="G100" s="92"/>
      <c r="H100" s="92"/>
      <c r="I100" s="92"/>
      <c r="J100" s="3"/>
    </row>
    <row r="101" spans="1:10" customFormat="1" ht="12.75" x14ac:dyDescent="0.2">
      <c r="A101" s="1"/>
      <c r="B101" s="1"/>
      <c r="C101" s="1"/>
      <c r="D101" s="92"/>
      <c r="E101" s="92"/>
      <c r="F101" s="92"/>
      <c r="G101" s="92"/>
      <c r="H101" s="92"/>
      <c r="I101" s="92"/>
      <c r="J101" s="3"/>
    </row>
    <row r="102" spans="1:10" customFormat="1" ht="12.75" x14ac:dyDescent="0.2">
      <c r="A102" s="1"/>
      <c r="B102" s="1"/>
      <c r="C102" s="1"/>
      <c r="D102" s="92"/>
      <c r="E102" s="92"/>
      <c r="F102" s="92"/>
      <c r="G102" s="92"/>
      <c r="H102" s="92"/>
      <c r="I102" s="92"/>
      <c r="J102" s="3"/>
    </row>
    <row r="103" spans="1:10" customFormat="1" ht="12.75" x14ac:dyDescent="0.2">
      <c r="A103" s="1"/>
      <c r="B103" s="1"/>
      <c r="C103" s="1"/>
      <c r="D103" s="92"/>
      <c r="E103" s="92"/>
      <c r="F103" s="92"/>
      <c r="G103" s="92"/>
      <c r="H103" s="92"/>
      <c r="I103" s="92"/>
      <c r="J103" s="3"/>
    </row>
    <row r="104" spans="1:10" customFormat="1" ht="12.75" x14ac:dyDescent="0.2">
      <c r="A104" s="1"/>
      <c r="B104" s="1"/>
      <c r="C104" s="1"/>
      <c r="D104" s="92"/>
      <c r="E104" s="92"/>
      <c r="F104" s="92"/>
      <c r="G104" s="92"/>
      <c r="H104" s="92"/>
      <c r="I104" s="92"/>
      <c r="J104" s="3"/>
    </row>
    <row r="105" spans="1:10" customFormat="1" ht="12.75" x14ac:dyDescent="0.2">
      <c r="A105" s="1"/>
      <c r="B105" s="1"/>
      <c r="C105" s="1"/>
      <c r="D105" s="92"/>
      <c r="E105" s="92"/>
      <c r="F105" s="92"/>
      <c r="G105" s="92"/>
      <c r="H105" s="92"/>
      <c r="I105" s="92"/>
      <c r="J105" s="3"/>
    </row>
    <row r="106" spans="1:10" customFormat="1" ht="12.75" x14ac:dyDescent="0.2">
      <c r="A106" s="1"/>
      <c r="B106" s="1"/>
      <c r="C106" s="1"/>
      <c r="D106" s="92"/>
      <c r="E106" s="92"/>
      <c r="F106" s="92"/>
      <c r="G106" s="92"/>
      <c r="H106" s="92"/>
      <c r="I106" s="92"/>
      <c r="J106" s="3"/>
    </row>
    <row r="107" spans="1:10" customFormat="1" ht="12.75" x14ac:dyDescent="0.2">
      <c r="A107" s="1"/>
      <c r="B107" s="1"/>
      <c r="C107" s="1"/>
      <c r="D107" s="92"/>
      <c r="E107" s="92"/>
      <c r="F107" s="92"/>
      <c r="G107" s="92"/>
      <c r="H107" s="92"/>
      <c r="I107" s="92"/>
      <c r="J107" s="3"/>
    </row>
    <row r="108" spans="1:10" customFormat="1" ht="12.75" x14ac:dyDescent="0.2">
      <c r="A108" s="1"/>
      <c r="B108" s="1"/>
      <c r="C108" s="1"/>
      <c r="D108" s="92"/>
      <c r="E108" s="92"/>
      <c r="F108" s="92"/>
      <c r="G108" s="92"/>
      <c r="H108" s="92"/>
      <c r="I108" s="92"/>
      <c r="J108" s="3"/>
    </row>
    <row r="109" spans="1:10" customFormat="1" ht="12.75" x14ac:dyDescent="0.2">
      <c r="A109" s="1"/>
      <c r="B109" s="1"/>
      <c r="C109" s="1"/>
      <c r="D109" s="92"/>
      <c r="E109" s="92"/>
      <c r="F109" s="92"/>
      <c r="G109" s="92"/>
      <c r="H109" s="92"/>
      <c r="I109" s="92"/>
      <c r="J109" s="3"/>
    </row>
    <row r="110" spans="1:10" customFormat="1" ht="12.75" x14ac:dyDescent="0.2">
      <c r="A110" s="1"/>
      <c r="B110" s="1"/>
      <c r="C110" s="1"/>
      <c r="D110" s="92"/>
      <c r="E110" s="92"/>
      <c r="F110" s="92"/>
      <c r="G110" s="92"/>
      <c r="H110" s="92"/>
      <c r="I110" s="92"/>
      <c r="J110" s="3"/>
    </row>
    <row r="111" spans="1:10" customFormat="1" ht="12.75" x14ac:dyDescent="0.2">
      <c r="A111" s="1"/>
      <c r="B111" s="1"/>
      <c r="C111" s="1"/>
      <c r="D111" s="92"/>
      <c r="E111" s="92"/>
      <c r="F111" s="92"/>
      <c r="G111" s="92"/>
      <c r="H111" s="92"/>
      <c r="I111" s="92"/>
      <c r="J111" s="3"/>
    </row>
    <row r="112" spans="1:10" customFormat="1" ht="12.75" x14ac:dyDescent="0.2">
      <c r="A112" s="1"/>
      <c r="B112" s="1"/>
      <c r="C112" s="1"/>
      <c r="D112" s="92"/>
      <c r="E112" s="92"/>
      <c r="F112" s="92"/>
      <c r="G112" s="92"/>
      <c r="H112" s="92"/>
      <c r="I112" s="92"/>
      <c r="J112" s="3"/>
    </row>
    <row r="113" spans="1:10" customFormat="1" ht="12.75" x14ac:dyDescent="0.2">
      <c r="A113" s="1"/>
      <c r="B113" s="1"/>
      <c r="C113" s="1"/>
      <c r="D113" s="92"/>
      <c r="E113" s="92"/>
      <c r="F113" s="92"/>
      <c r="G113" s="92"/>
      <c r="H113" s="92"/>
      <c r="I113" s="92"/>
      <c r="J113" s="3"/>
    </row>
    <row r="114" spans="1:10" customFormat="1" ht="12.75" x14ac:dyDescent="0.2">
      <c r="A114" s="1"/>
      <c r="B114" s="1"/>
      <c r="C114" s="1"/>
      <c r="D114" s="92"/>
      <c r="E114" s="92"/>
      <c r="F114" s="92"/>
      <c r="G114" s="92"/>
      <c r="H114" s="92"/>
      <c r="I114" s="92"/>
      <c r="J114" s="3"/>
    </row>
    <row r="115" spans="1:10" customFormat="1" ht="12.75" x14ac:dyDescent="0.2">
      <c r="A115" s="1"/>
      <c r="B115" s="1"/>
      <c r="C115" s="1"/>
      <c r="D115" s="92"/>
      <c r="E115" s="92"/>
      <c r="F115" s="92"/>
      <c r="G115" s="92"/>
      <c r="H115" s="92"/>
      <c r="I115" s="92"/>
      <c r="J115" s="3"/>
    </row>
    <row r="116" spans="1:10" customFormat="1" ht="12.75" x14ac:dyDescent="0.2">
      <c r="A116" s="1"/>
      <c r="B116" s="1"/>
      <c r="C116" s="1"/>
      <c r="D116" s="92"/>
      <c r="E116" s="92"/>
      <c r="F116" s="92"/>
      <c r="G116" s="92"/>
      <c r="H116" s="92"/>
      <c r="I116" s="92"/>
      <c r="J116" s="3"/>
    </row>
    <row r="117" spans="1:10" customFormat="1" ht="12.75" x14ac:dyDescent="0.2">
      <c r="A117" s="1"/>
      <c r="B117" s="1"/>
      <c r="C117" s="1"/>
      <c r="D117" s="92"/>
      <c r="E117" s="92"/>
      <c r="F117" s="92"/>
      <c r="G117" s="92"/>
      <c r="H117" s="92"/>
      <c r="I117" s="92"/>
      <c r="J117" s="3"/>
    </row>
    <row r="118" spans="1:10" customFormat="1" ht="12.75" x14ac:dyDescent="0.2">
      <c r="A118" s="1"/>
      <c r="B118" s="1"/>
      <c r="C118" s="1"/>
      <c r="D118" s="92"/>
      <c r="E118" s="92"/>
      <c r="F118" s="92"/>
      <c r="G118" s="92"/>
      <c r="H118" s="92"/>
      <c r="I118" s="92"/>
      <c r="J118" s="3"/>
    </row>
    <row r="119" spans="1:10" customFormat="1" ht="12.75" x14ac:dyDescent="0.2">
      <c r="A119" s="1"/>
      <c r="B119" s="1"/>
      <c r="C119" s="1"/>
      <c r="D119" s="92"/>
      <c r="E119" s="92"/>
      <c r="F119" s="92"/>
      <c r="G119" s="92"/>
      <c r="H119" s="92"/>
      <c r="I119" s="92"/>
      <c r="J119" s="3"/>
    </row>
    <row r="120" spans="1:10" customFormat="1" ht="12.75" x14ac:dyDescent="0.2">
      <c r="A120" s="1"/>
      <c r="B120" s="1"/>
      <c r="C120" s="1"/>
      <c r="D120" s="92"/>
      <c r="E120" s="92"/>
      <c r="F120" s="92"/>
      <c r="G120" s="92"/>
      <c r="H120" s="92"/>
      <c r="I120" s="92"/>
      <c r="J120" s="3"/>
    </row>
    <row r="121" spans="1:10" customFormat="1" ht="12.75" x14ac:dyDescent="0.2">
      <c r="A121" s="1"/>
      <c r="B121" s="1"/>
      <c r="C121" s="1"/>
      <c r="D121" s="92"/>
      <c r="E121" s="92"/>
      <c r="F121" s="92"/>
      <c r="G121" s="92"/>
      <c r="H121" s="92"/>
      <c r="I121" s="92"/>
      <c r="J121" s="3"/>
    </row>
    <row r="122" spans="1:10" customFormat="1" ht="12.75" x14ac:dyDescent="0.2">
      <c r="A122" s="1"/>
      <c r="B122" s="1"/>
      <c r="C122" s="1"/>
      <c r="D122" s="92"/>
      <c r="E122" s="92"/>
      <c r="F122" s="92"/>
      <c r="G122" s="92"/>
      <c r="H122" s="92"/>
      <c r="I122" s="92"/>
      <c r="J122" s="3"/>
    </row>
    <row r="123" spans="1:10" customFormat="1" ht="12.75" x14ac:dyDescent="0.2">
      <c r="A123" s="1"/>
      <c r="B123" s="1"/>
      <c r="C123" s="1"/>
      <c r="D123" s="92"/>
      <c r="E123" s="92"/>
      <c r="F123" s="92"/>
      <c r="G123" s="92"/>
      <c r="H123" s="92"/>
      <c r="I123" s="92"/>
      <c r="J123" s="3"/>
    </row>
    <row r="124" spans="1:10" customFormat="1" ht="12.75" x14ac:dyDescent="0.2">
      <c r="A124" s="1"/>
      <c r="B124" s="1"/>
      <c r="C124" s="1"/>
      <c r="D124" s="92"/>
      <c r="E124" s="92"/>
      <c r="F124" s="92"/>
      <c r="G124" s="92"/>
      <c r="H124" s="92"/>
      <c r="I124" s="92"/>
      <c r="J124" s="3"/>
    </row>
    <row r="125" spans="1:10" customFormat="1" ht="12.75" x14ac:dyDescent="0.2">
      <c r="A125" s="1"/>
      <c r="B125" s="1"/>
      <c r="C125" s="1"/>
      <c r="D125" s="92"/>
      <c r="E125" s="92"/>
      <c r="F125" s="92"/>
      <c r="G125" s="92"/>
      <c r="H125" s="92"/>
      <c r="I125" s="92"/>
      <c r="J125" s="3"/>
    </row>
    <row r="126" spans="1:10" customFormat="1" ht="12.75" x14ac:dyDescent="0.2">
      <c r="A126" s="1"/>
      <c r="B126" s="1"/>
      <c r="C126" s="1"/>
      <c r="D126" s="92"/>
      <c r="E126" s="92"/>
      <c r="F126" s="92"/>
      <c r="G126" s="92"/>
      <c r="H126" s="92"/>
      <c r="I126" s="92"/>
      <c r="J126" s="3"/>
    </row>
    <row r="127" spans="1:10" customFormat="1" ht="12.75" x14ac:dyDescent="0.2">
      <c r="A127" s="1"/>
      <c r="B127" s="1"/>
      <c r="C127" s="1"/>
      <c r="D127" s="92"/>
      <c r="E127" s="92"/>
      <c r="F127" s="92"/>
      <c r="G127" s="92"/>
      <c r="H127" s="92"/>
      <c r="I127" s="92"/>
      <c r="J127" s="3"/>
    </row>
    <row r="128" spans="1:10" customFormat="1" ht="12.75" x14ac:dyDescent="0.2">
      <c r="A128" s="1"/>
      <c r="B128" s="1"/>
      <c r="C128" s="1"/>
      <c r="D128" s="92"/>
      <c r="E128" s="92"/>
      <c r="F128" s="92"/>
      <c r="G128" s="92"/>
      <c r="H128" s="92"/>
      <c r="I128" s="92"/>
      <c r="J128" s="3"/>
    </row>
    <row r="129" spans="1:10" customFormat="1" ht="12.75" x14ac:dyDescent="0.2">
      <c r="A129" s="1"/>
      <c r="B129" s="1"/>
      <c r="C129" s="1"/>
      <c r="D129" s="92"/>
      <c r="E129" s="92"/>
      <c r="F129" s="92"/>
      <c r="G129" s="92"/>
      <c r="H129" s="92"/>
      <c r="I129" s="92"/>
      <c r="J129" s="3"/>
    </row>
    <row r="130" spans="1:10" customFormat="1" ht="12.75" x14ac:dyDescent="0.2">
      <c r="A130" s="1"/>
      <c r="B130" s="1"/>
      <c r="C130" s="1"/>
      <c r="D130" s="92"/>
      <c r="E130" s="92"/>
      <c r="F130" s="92"/>
      <c r="G130" s="92"/>
      <c r="H130" s="92"/>
      <c r="I130" s="92"/>
      <c r="J130" s="3"/>
    </row>
    <row r="131" spans="1:10" customFormat="1" ht="12.75" x14ac:dyDescent="0.2">
      <c r="A131" s="1"/>
      <c r="B131" s="1"/>
      <c r="C131" s="1"/>
      <c r="D131" s="92"/>
      <c r="E131" s="92"/>
      <c r="F131" s="92"/>
      <c r="G131" s="92"/>
      <c r="H131" s="92"/>
      <c r="I131" s="92"/>
      <c r="J131" s="3"/>
    </row>
    <row r="132" spans="1:10" customFormat="1" ht="12.75" x14ac:dyDescent="0.2">
      <c r="A132" s="1"/>
      <c r="B132" s="1"/>
      <c r="C132" s="1"/>
      <c r="D132" s="92"/>
      <c r="E132" s="92"/>
      <c r="F132" s="92"/>
      <c r="G132" s="92"/>
      <c r="H132" s="92"/>
      <c r="I132" s="92"/>
      <c r="J132" s="3"/>
    </row>
    <row r="133" spans="1:10" customFormat="1" ht="12.75" x14ac:dyDescent="0.2">
      <c r="A133" s="1"/>
      <c r="B133" s="1"/>
      <c r="C133" s="1"/>
      <c r="D133" s="92"/>
      <c r="E133" s="92"/>
      <c r="F133" s="92"/>
      <c r="G133" s="92"/>
      <c r="H133" s="92"/>
      <c r="I133" s="92"/>
      <c r="J133" s="3"/>
    </row>
    <row r="134" spans="1:10" customFormat="1" ht="12.75" x14ac:dyDescent="0.2">
      <c r="A134" s="1"/>
      <c r="B134" s="1"/>
      <c r="C134" s="1"/>
      <c r="D134" s="92"/>
      <c r="E134" s="92"/>
      <c r="F134" s="92"/>
      <c r="G134" s="92"/>
      <c r="H134" s="92"/>
      <c r="I134" s="92"/>
      <c r="J134" s="3"/>
    </row>
    <row r="135" spans="1:10" customFormat="1" ht="12.75" x14ac:dyDescent="0.2">
      <c r="A135" s="1"/>
      <c r="B135" s="1"/>
      <c r="C135" s="1"/>
      <c r="D135" s="92"/>
      <c r="E135" s="92"/>
      <c r="F135" s="92"/>
      <c r="G135" s="92"/>
      <c r="H135" s="92"/>
      <c r="I135" s="92"/>
      <c r="J135" s="3"/>
    </row>
    <row r="136" spans="1:10" customFormat="1" ht="12.75" x14ac:dyDescent="0.2">
      <c r="A136" s="1"/>
      <c r="B136" s="1"/>
      <c r="C136" s="1"/>
      <c r="D136" s="92"/>
      <c r="E136" s="92"/>
      <c r="F136" s="92"/>
      <c r="G136" s="92"/>
      <c r="H136" s="92"/>
      <c r="I136" s="92"/>
      <c r="J136" s="3"/>
    </row>
    <row r="137" spans="1:10" customFormat="1" ht="12.75" x14ac:dyDescent="0.2">
      <c r="A137" s="1"/>
      <c r="B137" s="1"/>
      <c r="C137" s="1"/>
      <c r="D137" s="92"/>
      <c r="E137" s="92"/>
      <c r="F137" s="92"/>
      <c r="G137" s="92"/>
      <c r="H137" s="92"/>
      <c r="I137" s="92"/>
      <c r="J137" s="3"/>
    </row>
    <row r="138" spans="1:10" customFormat="1" ht="12.75" x14ac:dyDescent="0.2">
      <c r="A138" s="1"/>
      <c r="B138" s="1"/>
      <c r="C138" s="1"/>
      <c r="D138" s="92"/>
      <c r="E138" s="92"/>
      <c r="F138" s="92"/>
      <c r="G138" s="92"/>
      <c r="H138" s="92"/>
      <c r="I138" s="92"/>
      <c r="J138" s="3"/>
    </row>
    <row r="139" spans="1:10" customFormat="1" ht="12.75" x14ac:dyDescent="0.2">
      <c r="A139" s="1"/>
      <c r="B139" s="1"/>
      <c r="C139" s="1"/>
      <c r="D139" s="92"/>
      <c r="E139" s="92"/>
      <c r="F139" s="92"/>
      <c r="G139" s="92"/>
      <c r="H139" s="92"/>
      <c r="I139" s="92"/>
      <c r="J139" s="3"/>
    </row>
    <row r="140" spans="1:10" customFormat="1" ht="12.75" x14ac:dyDescent="0.2">
      <c r="A140" s="1"/>
      <c r="B140" s="1"/>
      <c r="C140" s="1"/>
      <c r="D140" s="92"/>
      <c r="E140" s="92"/>
      <c r="F140" s="92"/>
      <c r="G140" s="92"/>
      <c r="H140" s="92"/>
      <c r="I140" s="92"/>
      <c r="J140" s="3"/>
    </row>
    <row r="141" spans="1:10" customFormat="1" ht="12.75" x14ac:dyDescent="0.2">
      <c r="A141" s="1"/>
      <c r="B141" s="1"/>
      <c r="C141" s="1"/>
      <c r="D141" s="92"/>
      <c r="E141" s="92"/>
      <c r="F141" s="92"/>
      <c r="G141" s="92"/>
      <c r="H141" s="92"/>
      <c r="I141" s="92"/>
      <c r="J141" s="3"/>
    </row>
    <row r="142" spans="1:10" customFormat="1" ht="12.75" x14ac:dyDescent="0.2">
      <c r="A142" s="1"/>
      <c r="B142" s="1"/>
      <c r="C142" s="1"/>
      <c r="D142" s="92"/>
      <c r="E142" s="92"/>
      <c r="F142" s="92"/>
      <c r="G142" s="92"/>
      <c r="H142" s="92"/>
      <c r="I142" s="92"/>
      <c r="J142" s="3"/>
    </row>
    <row r="143" spans="1:10" customFormat="1" ht="12.75" x14ac:dyDescent="0.2">
      <c r="A143" s="1"/>
      <c r="B143" s="1"/>
      <c r="C143" s="1"/>
      <c r="D143" s="92"/>
      <c r="E143" s="92"/>
      <c r="F143" s="92"/>
      <c r="G143" s="92"/>
      <c r="H143" s="92"/>
      <c r="I143" s="92"/>
      <c r="J143" s="3"/>
    </row>
    <row r="144" spans="1:10" customFormat="1" ht="12.75" x14ac:dyDescent="0.2">
      <c r="A144" s="1"/>
      <c r="B144" s="1"/>
      <c r="C144" s="1"/>
      <c r="D144" s="92"/>
      <c r="E144" s="92"/>
      <c r="F144" s="92"/>
      <c r="G144" s="92"/>
      <c r="H144" s="92"/>
      <c r="I144" s="92"/>
      <c r="J144" s="3"/>
    </row>
    <row r="145" spans="1:10" customFormat="1" ht="12.75" x14ac:dyDescent="0.2">
      <c r="A145" s="1"/>
      <c r="B145" s="1"/>
      <c r="C145" s="1"/>
      <c r="D145" s="92"/>
      <c r="E145" s="92"/>
      <c r="F145" s="92"/>
      <c r="G145" s="92"/>
      <c r="H145" s="92"/>
      <c r="I145" s="92"/>
      <c r="J145" s="3"/>
    </row>
    <row r="146" spans="1:10" customFormat="1" ht="12.75" x14ac:dyDescent="0.2">
      <c r="A146" s="1"/>
      <c r="B146" s="1"/>
      <c r="C146" s="1"/>
      <c r="D146" s="92"/>
      <c r="E146" s="92"/>
      <c r="F146" s="92"/>
      <c r="G146" s="92"/>
      <c r="H146" s="92"/>
      <c r="I146" s="92"/>
      <c r="J146" s="3"/>
    </row>
    <row r="147" spans="1:10" customFormat="1" ht="12.75" x14ac:dyDescent="0.2">
      <c r="A147" s="1"/>
      <c r="B147" s="1"/>
      <c r="C147" s="1"/>
      <c r="D147" s="92"/>
      <c r="E147" s="92"/>
      <c r="F147" s="92"/>
      <c r="G147" s="92"/>
      <c r="H147" s="92"/>
      <c r="I147" s="92"/>
      <c r="J147" s="3"/>
    </row>
    <row r="148" spans="1:10" customFormat="1" ht="12.75" x14ac:dyDescent="0.2">
      <c r="A148" s="1"/>
      <c r="B148" s="1"/>
      <c r="C148" s="1"/>
      <c r="D148" s="92"/>
      <c r="E148" s="92"/>
      <c r="F148" s="92"/>
      <c r="G148" s="92"/>
      <c r="H148" s="92"/>
      <c r="I148" s="92"/>
      <c r="J148" s="3"/>
    </row>
    <row r="149" spans="1:10" customFormat="1" ht="12.75" x14ac:dyDescent="0.2">
      <c r="A149" s="1"/>
      <c r="B149" s="1"/>
      <c r="C149" s="1"/>
      <c r="D149" s="92"/>
      <c r="E149" s="92"/>
      <c r="F149" s="92"/>
      <c r="G149" s="92"/>
      <c r="H149" s="92"/>
      <c r="I149" s="92"/>
      <c r="J149" s="3"/>
    </row>
    <row r="150" spans="1:10" customFormat="1" ht="12.75" x14ac:dyDescent="0.2">
      <c r="A150" s="1"/>
      <c r="B150" s="1"/>
      <c r="C150" s="1"/>
      <c r="D150" s="92"/>
      <c r="E150" s="92"/>
      <c r="F150" s="92"/>
      <c r="G150" s="92"/>
      <c r="H150" s="92"/>
      <c r="I150" s="92"/>
      <c r="J150" s="3"/>
    </row>
    <row r="151" spans="1:10" customFormat="1" ht="12.75" x14ac:dyDescent="0.2">
      <c r="A151" s="1"/>
      <c r="B151" s="1"/>
      <c r="C151" s="1"/>
      <c r="D151" s="92"/>
      <c r="E151" s="92"/>
      <c r="F151" s="92"/>
      <c r="G151" s="92"/>
      <c r="H151" s="92"/>
      <c r="I151" s="92"/>
      <c r="J151" s="3"/>
    </row>
    <row r="152" spans="1:10" customFormat="1" ht="12.75" x14ac:dyDescent="0.2">
      <c r="A152" s="1"/>
      <c r="B152" s="1"/>
      <c r="C152" s="1"/>
      <c r="D152" s="92"/>
      <c r="E152" s="92"/>
      <c r="F152" s="92"/>
      <c r="G152" s="92"/>
      <c r="H152" s="92"/>
      <c r="I152" s="92"/>
      <c r="J152" s="3"/>
    </row>
    <row r="153" spans="1:10" customFormat="1" ht="12.75" x14ac:dyDescent="0.2">
      <c r="A153" s="1"/>
      <c r="B153" s="1"/>
      <c r="C153" s="1"/>
      <c r="D153" s="92"/>
      <c r="E153" s="92"/>
      <c r="F153" s="92"/>
      <c r="G153" s="92"/>
      <c r="H153" s="92"/>
      <c r="I153" s="92"/>
      <c r="J153" s="3"/>
    </row>
    <row r="154" spans="1:10" customFormat="1" ht="12.75" x14ac:dyDescent="0.2">
      <c r="A154" s="1"/>
      <c r="B154" s="1"/>
      <c r="C154" s="1"/>
      <c r="D154" s="92"/>
      <c r="E154" s="92"/>
      <c r="F154" s="92"/>
      <c r="G154" s="92"/>
      <c r="H154" s="92"/>
      <c r="I154" s="92"/>
      <c r="J154" s="3"/>
    </row>
    <row r="155" spans="1:10" customFormat="1" ht="12.75" x14ac:dyDescent="0.2">
      <c r="A155" s="1"/>
      <c r="B155" s="1"/>
      <c r="C155" s="1"/>
      <c r="D155" s="92"/>
      <c r="E155" s="92"/>
      <c r="F155" s="92"/>
      <c r="G155" s="92"/>
      <c r="H155" s="92"/>
      <c r="I155" s="92"/>
      <c r="J155" s="3"/>
    </row>
    <row r="156" spans="1:10" customFormat="1" ht="12.75" x14ac:dyDescent="0.2">
      <c r="A156" s="1"/>
      <c r="B156" s="1"/>
      <c r="C156" s="1"/>
      <c r="D156" s="92"/>
      <c r="E156" s="92"/>
      <c r="F156" s="92"/>
      <c r="G156" s="92"/>
      <c r="H156" s="92"/>
      <c r="I156" s="92"/>
      <c r="J156" s="3"/>
    </row>
    <row r="157" spans="1:10" customFormat="1" ht="12.75" x14ac:dyDescent="0.2">
      <c r="A157" s="1"/>
      <c r="B157" s="1"/>
      <c r="C157" s="1"/>
      <c r="D157" s="92"/>
      <c r="E157" s="92"/>
      <c r="F157" s="92"/>
      <c r="G157" s="92"/>
      <c r="H157" s="92"/>
      <c r="I157" s="92"/>
      <c r="J157" s="3"/>
    </row>
    <row r="158" spans="1:10" customFormat="1" ht="12.75" x14ac:dyDescent="0.2">
      <c r="A158" s="1"/>
      <c r="B158" s="1"/>
      <c r="C158" s="1"/>
      <c r="D158" s="92"/>
      <c r="E158" s="92"/>
      <c r="F158" s="92"/>
      <c r="G158" s="92"/>
      <c r="H158" s="92"/>
      <c r="I158" s="92"/>
      <c r="J158" s="3"/>
    </row>
    <row r="159" spans="1:10" customFormat="1" ht="12.75" x14ac:dyDescent="0.2">
      <c r="A159" s="1"/>
      <c r="B159" s="1"/>
      <c r="C159" s="1"/>
      <c r="D159" s="92"/>
      <c r="E159" s="92"/>
      <c r="F159" s="92"/>
      <c r="G159" s="92"/>
      <c r="H159" s="92"/>
      <c r="I159" s="92"/>
      <c r="J159" s="3"/>
    </row>
    <row r="160" spans="1:10" customFormat="1" ht="12.75" x14ac:dyDescent="0.2">
      <c r="A160" s="1"/>
      <c r="B160" s="1"/>
      <c r="C160" s="1"/>
      <c r="D160" s="92"/>
      <c r="E160" s="92"/>
      <c r="F160" s="92"/>
      <c r="G160" s="92"/>
      <c r="H160" s="92"/>
      <c r="I160" s="92"/>
      <c r="J160" s="3"/>
    </row>
    <row r="161" spans="1:10" customFormat="1" ht="12.75" x14ac:dyDescent="0.2">
      <c r="A161" s="1"/>
      <c r="B161" s="1"/>
      <c r="C161" s="1"/>
      <c r="D161" s="92"/>
      <c r="E161" s="92"/>
      <c r="F161" s="92"/>
      <c r="G161" s="92"/>
      <c r="H161" s="92"/>
      <c r="I161" s="92"/>
      <c r="J161" s="3"/>
    </row>
    <row r="162" spans="1:10" customFormat="1" ht="12.75" x14ac:dyDescent="0.2">
      <c r="A162" s="1"/>
      <c r="B162" s="1"/>
      <c r="C162" s="1"/>
      <c r="D162" s="92"/>
      <c r="E162" s="92"/>
      <c r="F162" s="92"/>
      <c r="G162" s="92"/>
      <c r="H162" s="92"/>
      <c r="I162" s="92"/>
      <c r="J162" s="3"/>
    </row>
    <row r="163" spans="1:10" customFormat="1" ht="12.75" x14ac:dyDescent="0.2">
      <c r="A163" s="1"/>
      <c r="B163" s="1"/>
      <c r="C163" s="1"/>
      <c r="D163" s="92"/>
      <c r="E163" s="92"/>
      <c r="F163" s="92"/>
      <c r="G163" s="92"/>
      <c r="H163" s="92"/>
      <c r="I163" s="92"/>
      <c r="J163" s="3"/>
    </row>
    <row r="164" spans="1:10" customFormat="1" ht="12.75" x14ac:dyDescent="0.2">
      <c r="A164" s="1"/>
      <c r="B164" s="1"/>
      <c r="C164" s="1"/>
      <c r="D164" s="92"/>
      <c r="E164" s="92"/>
      <c r="F164" s="92"/>
      <c r="G164" s="92"/>
      <c r="H164" s="92"/>
      <c r="I164" s="92"/>
      <c r="J164" s="3"/>
    </row>
    <row r="165" spans="1:10" customFormat="1" ht="12.75" x14ac:dyDescent="0.2">
      <c r="A165" s="1"/>
      <c r="B165" s="1"/>
      <c r="C165" s="1"/>
      <c r="D165" s="92"/>
      <c r="E165" s="92"/>
      <c r="F165" s="92"/>
      <c r="G165" s="92"/>
      <c r="H165" s="92"/>
      <c r="I165" s="92"/>
      <c r="J165" s="3"/>
    </row>
    <row r="166" spans="1:10" customFormat="1" ht="12.75" x14ac:dyDescent="0.2">
      <c r="A166" s="1"/>
      <c r="B166" s="1"/>
      <c r="C166" s="1"/>
      <c r="D166" s="92"/>
      <c r="E166" s="92"/>
      <c r="F166" s="92"/>
      <c r="G166" s="92"/>
      <c r="H166" s="92"/>
      <c r="I166" s="92"/>
      <c r="J166" s="3"/>
    </row>
    <row r="167" spans="1:10" customFormat="1" ht="12.75" x14ac:dyDescent="0.2">
      <c r="A167" s="1"/>
      <c r="B167" s="1"/>
      <c r="C167" s="1"/>
      <c r="D167" s="92"/>
      <c r="E167" s="92"/>
      <c r="F167" s="92"/>
      <c r="G167" s="92"/>
      <c r="H167" s="92"/>
      <c r="I167" s="92"/>
      <c r="J167" s="3"/>
    </row>
    <row r="168" spans="1:10" customFormat="1" ht="12.75" x14ac:dyDescent="0.2">
      <c r="A168" s="1"/>
      <c r="B168" s="1"/>
      <c r="C168" s="1"/>
      <c r="D168" s="92"/>
      <c r="E168" s="92"/>
      <c r="F168" s="92"/>
      <c r="G168" s="92"/>
      <c r="H168" s="92"/>
      <c r="I168" s="92"/>
      <c r="J168" s="3"/>
    </row>
    <row r="169" spans="1:10" customFormat="1" ht="12.75" x14ac:dyDescent="0.2">
      <c r="A169" s="1"/>
      <c r="B169" s="1"/>
      <c r="C169" s="1"/>
      <c r="D169" s="92"/>
      <c r="E169" s="92"/>
      <c r="F169" s="92"/>
      <c r="G169" s="92"/>
      <c r="H169" s="92"/>
      <c r="I169" s="92"/>
      <c r="J169" s="3"/>
    </row>
    <row r="170" spans="1:10" customFormat="1" ht="12.75" x14ac:dyDescent="0.2">
      <c r="A170" s="1"/>
      <c r="B170" s="1"/>
      <c r="C170" s="1"/>
      <c r="D170" s="92"/>
      <c r="E170" s="92"/>
      <c r="F170" s="92"/>
      <c r="G170" s="92"/>
      <c r="H170" s="92"/>
      <c r="I170" s="92"/>
      <c r="J170" s="3"/>
    </row>
    <row r="171" spans="1:10" customFormat="1" ht="12.75" x14ac:dyDescent="0.2">
      <c r="A171" s="1"/>
      <c r="B171" s="1"/>
      <c r="C171" s="1"/>
      <c r="D171" s="92"/>
      <c r="E171" s="92"/>
      <c r="F171" s="92"/>
      <c r="G171" s="92"/>
      <c r="H171" s="92"/>
      <c r="I171" s="92"/>
      <c r="J171" s="3"/>
    </row>
    <row r="172" spans="1:10" customFormat="1" ht="12.75" x14ac:dyDescent="0.2">
      <c r="A172" s="1"/>
      <c r="B172" s="1"/>
      <c r="C172" s="1"/>
      <c r="D172" s="92"/>
      <c r="E172" s="92"/>
      <c r="F172" s="92"/>
      <c r="G172" s="92"/>
      <c r="H172" s="92"/>
      <c r="I172" s="92"/>
      <c r="J172" s="3"/>
    </row>
    <row r="173" spans="1:10" customFormat="1" ht="12.75" x14ac:dyDescent="0.2">
      <c r="A173" s="1"/>
      <c r="B173" s="1"/>
      <c r="C173" s="1"/>
      <c r="D173" s="92"/>
      <c r="E173" s="92"/>
      <c r="F173" s="92"/>
      <c r="G173" s="92"/>
      <c r="H173" s="92"/>
      <c r="I173" s="92"/>
      <c r="J173" s="3"/>
    </row>
    <row r="174" spans="1:10" customFormat="1" ht="12.75" x14ac:dyDescent="0.2">
      <c r="A174" s="1"/>
      <c r="B174" s="1"/>
      <c r="C174" s="1"/>
      <c r="D174" s="92"/>
      <c r="E174" s="92"/>
      <c r="F174" s="92"/>
      <c r="G174" s="92"/>
      <c r="H174" s="92"/>
      <c r="I174" s="92"/>
      <c r="J174" s="3"/>
    </row>
    <row r="175" spans="1:10" customFormat="1" ht="12.75" x14ac:dyDescent="0.2">
      <c r="A175" s="1"/>
      <c r="B175" s="1"/>
      <c r="C175" s="1"/>
      <c r="D175" s="92"/>
      <c r="E175" s="92"/>
      <c r="F175" s="92"/>
      <c r="G175" s="92"/>
      <c r="H175" s="92"/>
      <c r="I175" s="92"/>
      <c r="J175" s="3"/>
    </row>
    <row r="176" spans="1:10" customFormat="1" ht="12.75" x14ac:dyDescent="0.2">
      <c r="A176" s="1"/>
      <c r="B176" s="1"/>
      <c r="C176" s="1"/>
      <c r="D176" s="92"/>
      <c r="E176" s="92"/>
      <c r="F176" s="92"/>
      <c r="G176" s="92"/>
      <c r="H176" s="92"/>
      <c r="I176" s="92"/>
      <c r="J176" s="3"/>
    </row>
    <row r="177" spans="1:10" customFormat="1" ht="12.75" x14ac:dyDescent="0.2">
      <c r="A177" s="1"/>
      <c r="B177" s="1"/>
      <c r="C177" s="1"/>
      <c r="D177" s="92"/>
      <c r="E177" s="92"/>
      <c r="F177" s="92"/>
      <c r="G177" s="92"/>
      <c r="H177" s="92"/>
      <c r="I177" s="92"/>
      <c r="J177" s="3"/>
    </row>
    <row r="178" spans="1:10" customFormat="1" ht="12.75" x14ac:dyDescent="0.2">
      <c r="A178" s="1"/>
      <c r="B178" s="1"/>
      <c r="C178" s="1"/>
      <c r="D178" s="92"/>
      <c r="E178" s="92"/>
      <c r="F178" s="92"/>
      <c r="G178" s="92"/>
      <c r="H178" s="92"/>
      <c r="I178" s="92"/>
      <c r="J178" s="3"/>
    </row>
    <row r="179" spans="1:10" customFormat="1" ht="12.75" x14ac:dyDescent="0.2">
      <c r="A179" s="1"/>
      <c r="B179" s="1"/>
      <c r="C179" s="1"/>
      <c r="D179" s="92"/>
      <c r="E179" s="92"/>
      <c r="F179" s="92"/>
      <c r="G179" s="92"/>
      <c r="H179" s="92"/>
      <c r="I179" s="92"/>
      <c r="J179" s="3"/>
    </row>
    <row r="180" spans="1:10" customFormat="1" ht="12.75" x14ac:dyDescent="0.2">
      <c r="A180" s="1"/>
      <c r="B180" s="1"/>
      <c r="C180" s="1"/>
      <c r="D180" s="92"/>
      <c r="E180" s="92"/>
      <c r="F180" s="92"/>
      <c r="G180" s="92"/>
      <c r="H180" s="92"/>
      <c r="I180" s="92"/>
      <c r="J180" s="3"/>
    </row>
    <row r="181" spans="1:10" customFormat="1" ht="12.75" x14ac:dyDescent="0.2">
      <c r="A181" s="1"/>
      <c r="B181" s="1"/>
      <c r="C181" s="1"/>
      <c r="D181" s="92"/>
      <c r="E181" s="92"/>
      <c r="F181" s="92"/>
      <c r="G181" s="92"/>
      <c r="H181" s="92"/>
      <c r="I181" s="92"/>
      <c r="J181" s="3"/>
    </row>
    <row r="182" spans="1:10" customFormat="1" ht="12.75" x14ac:dyDescent="0.2">
      <c r="A182" s="1"/>
      <c r="B182" s="1"/>
      <c r="C182" s="1"/>
      <c r="D182" s="92"/>
      <c r="E182" s="92"/>
      <c r="F182" s="92"/>
      <c r="G182" s="92"/>
      <c r="H182" s="92"/>
      <c r="I182" s="92"/>
      <c r="J182" s="3"/>
    </row>
    <row r="183" spans="1:10" customFormat="1" ht="12.75" x14ac:dyDescent="0.2">
      <c r="A183" s="1"/>
      <c r="B183" s="1"/>
      <c r="C183" s="1"/>
      <c r="D183" s="92"/>
      <c r="E183" s="92"/>
      <c r="F183" s="92"/>
      <c r="G183" s="92"/>
      <c r="H183" s="92"/>
      <c r="I183" s="92"/>
      <c r="J183" s="3"/>
    </row>
    <row r="184" spans="1:10" customFormat="1" ht="12.75" x14ac:dyDescent="0.2">
      <c r="A184" s="1"/>
      <c r="B184" s="1"/>
      <c r="C184" s="1"/>
      <c r="D184" s="92"/>
      <c r="E184" s="92"/>
      <c r="F184" s="92"/>
      <c r="G184" s="92"/>
      <c r="H184" s="92"/>
      <c r="I184" s="92"/>
      <c r="J184" s="3"/>
    </row>
    <row r="185" spans="1:10" customFormat="1" ht="12.75" x14ac:dyDescent="0.2">
      <c r="A185" s="1"/>
      <c r="B185" s="1"/>
      <c r="C185" s="1"/>
      <c r="D185" s="92"/>
      <c r="E185" s="92"/>
      <c r="F185" s="92"/>
      <c r="G185" s="92"/>
      <c r="H185" s="92"/>
      <c r="I185" s="92"/>
      <c r="J185" s="3"/>
    </row>
    <row r="186" spans="1:10" customFormat="1" ht="12.75" x14ac:dyDescent="0.2">
      <c r="A186" s="1"/>
      <c r="B186" s="1"/>
      <c r="C186" s="1"/>
      <c r="D186" s="92"/>
      <c r="E186" s="92"/>
      <c r="F186" s="92"/>
      <c r="G186" s="92"/>
      <c r="H186" s="92"/>
      <c r="I186" s="92"/>
      <c r="J186" s="3"/>
    </row>
    <row r="187" spans="1:10" customFormat="1" ht="12.75" x14ac:dyDescent="0.2">
      <c r="A187" s="1"/>
      <c r="B187" s="1"/>
      <c r="C187" s="1"/>
      <c r="D187" s="92"/>
      <c r="E187" s="92"/>
      <c r="F187" s="92"/>
      <c r="G187" s="92"/>
      <c r="H187" s="92"/>
      <c r="I187" s="92"/>
      <c r="J187" s="3"/>
    </row>
    <row r="188" spans="1:10" customFormat="1" ht="12.75" x14ac:dyDescent="0.2">
      <c r="A188" s="1"/>
      <c r="B188" s="1"/>
      <c r="C188" s="1"/>
      <c r="D188" s="92"/>
      <c r="E188" s="92"/>
      <c r="F188" s="92"/>
      <c r="G188" s="92"/>
      <c r="H188" s="92"/>
      <c r="I188" s="92"/>
      <c r="J188" s="3"/>
    </row>
    <row r="189" spans="1:10" customFormat="1" ht="12.75" x14ac:dyDescent="0.2">
      <c r="A189" s="1"/>
      <c r="B189" s="1"/>
      <c r="C189" s="1"/>
      <c r="D189" s="92"/>
      <c r="E189" s="92"/>
      <c r="F189" s="92"/>
      <c r="G189" s="92"/>
      <c r="H189" s="92"/>
      <c r="I189" s="92"/>
      <c r="J189" s="3"/>
    </row>
    <row r="190" spans="1:10" customFormat="1" ht="12.75" x14ac:dyDescent="0.2">
      <c r="A190" s="1"/>
      <c r="B190" s="1"/>
      <c r="C190" s="1"/>
      <c r="D190" s="92"/>
      <c r="E190" s="92"/>
      <c r="F190" s="92"/>
      <c r="G190" s="92"/>
      <c r="H190" s="92"/>
      <c r="I190" s="92"/>
      <c r="J190" s="3"/>
    </row>
    <row r="191" spans="1:10" customFormat="1" ht="12.75" x14ac:dyDescent="0.2">
      <c r="A191" s="1"/>
      <c r="B191" s="1"/>
      <c r="C191" s="1"/>
      <c r="D191" s="92"/>
      <c r="E191" s="92"/>
      <c r="F191" s="92"/>
      <c r="G191" s="92"/>
      <c r="H191" s="92"/>
      <c r="I191" s="92"/>
      <c r="J191" s="3"/>
    </row>
    <row r="192" spans="1:10" customFormat="1" ht="12.75" x14ac:dyDescent="0.2">
      <c r="A192" s="1"/>
      <c r="B192" s="1"/>
      <c r="C192" s="1"/>
      <c r="D192" s="92"/>
      <c r="E192" s="92"/>
      <c r="F192" s="92"/>
      <c r="G192" s="92"/>
      <c r="H192" s="92"/>
      <c r="I192" s="92"/>
      <c r="J192" s="3"/>
    </row>
    <row r="193" spans="1:10" customFormat="1" ht="12.75" x14ac:dyDescent="0.2">
      <c r="A193" s="1"/>
      <c r="B193" s="1"/>
      <c r="C193" s="1"/>
      <c r="D193" s="92"/>
      <c r="E193" s="92"/>
      <c r="F193" s="92"/>
      <c r="G193" s="92"/>
      <c r="H193" s="92"/>
      <c r="I193" s="92"/>
      <c r="J193" s="3"/>
    </row>
    <row r="194" spans="1:10" customFormat="1" ht="12.75" x14ac:dyDescent="0.2">
      <c r="A194" s="1"/>
      <c r="B194" s="1"/>
      <c r="C194" s="1"/>
      <c r="D194" s="92"/>
      <c r="E194" s="92"/>
      <c r="F194" s="92"/>
      <c r="G194" s="92"/>
      <c r="H194" s="92"/>
      <c r="I194" s="92"/>
      <c r="J194" s="3"/>
    </row>
    <row r="195" spans="1:10" customFormat="1" ht="12.75" x14ac:dyDescent="0.2">
      <c r="A195" s="1"/>
      <c r="B195" s="1"/>
      <c r="C195" s="1"/>
      <c r="D195" s="92"/>
      <c r="E195" s="92"/>
      <c r="F195" s="92"/>
      <c r="G195" s="92"/>
      <c r="H195" s="92"/>
      <c r="I195" s="92"/>
      <c r="J195" s="3"/>
    </row>
    <row r="196" spans="1:10" customFormat="1" ht="12.75" x14ac:dyDescent="0.2">
      <c r="A196" s="1"/>
      <c r="B196" s="1"/>
      <c r="C196" s="1"/>
      <c r="D196" s="92"/>
      <c r="E196" s="92"/>
      <c r="F196" s="92"/>
      <c r="G196" s="92"/>
      <c r="H196" s="92"/>
      <c r="I196" s="92"/>
      <c r="J196" s="3"/>
    </row>
    <row r="197" spans="1:10" customFormat="1" ht="12.75" x14ac:dyDescent="0.2">
      <c r="A197" s="1"/>
      <c r="B197" s="1"/>
      <c r="C197" s="1"/>
      <c r="D197" s="92"/>
      <c r="E197" s="92"/>
      <c r="F197" s="92"/>
      <c r="G197" s="92"/>
      <c r="H197" s="92"/>
      <c r="I197" s="92"/>
      <c r="J197" s="3"/>
    </row>
    <row r="198" spans="1:10" customFormat="1" ht="12.75" x14ac:dyDescent="0.2">
      <c r="A198" s="1"/>
      <c r="B198" s="1"/>
      <c r="C198" s="1"/>
      <c r="D198" s="92"/>
      <c r="E198" s="92"/>
      <c r="F198" s="92"/>
      <c r="G198" s="92"/>
      <c r="H198" s="92"/>
      <c r="I198" s="92"/>
      <c r="J198" s="3"/>
    </row>
    <row r="199" spans="1:10" customFormat="1" ht="12.75" x14ac:dyDescent="0.2">
      <c r="A199" s="1"/>
      <c r="B199" s="1"/>
      <c r="C199" s="1"/>
      <c r="D199" s="92"/>
      <c r="E199" s="92"/>
      <c r="F199" s="92"/>
      <c r="G199" s="92"/>
      <c r="H199" s="92"/>
      <c r="I199" s="92"/>
      <c r="J199" s="3"/>
    </row>
    <row r="200" spans="1:10" customFormat="1" ht="12.75" x14ac:dyDescent="0.2">
      <c r="A200" s="1"/>
      <c r="B200" s="1"/>
      <c r="C200" s="1"/>
      <c r="D200" s="92"/>
      <c r="E200" s="92"/>
      <c r="F200" s="92"/>
      <c r="G200" s="92"/>
      <c r="H200" s="92"/>
      <c r="I200" s="92"/>
      <c r="J200" s="3"/>
    </row>
    <row r="201" spans="1:10" customFormat="1" ht="12.75" x14ac:dyDescent="0.2">
      <c r="A201" s="1"/>
      <c r="B201" s="1"/>
      <c r="C201" s="1"/>
      <c r="D201" s="92"/>
      <c r="E201" s="92"/>
      <c r="F201" s="92"/>
      <c r="G201" s="92"/>
      <c r="H201" s="92"/>
      <c r="I201" s="92"/>
      <c r="J201" s="3"/>
    </row>
    <row r="202" spans="1:10" customFormat="1" ht="12.75" x14ac:dyDescent="0.2">
      <c r="A202" s="1"/>
      <c r="B202" s="1"/>
      <c r="C202" s="1"/>
      <c r="D202" s="92"/>
      <c r="E202" s="92"/>
      <c r="F202" s="92"/>
      <c r="G202" s="92"/>
      <c r="H202" s="92"/>
      <c r="I202" s="92"/>
      <c r="J202" s="3"/>
    </row>
    <row r="203" spans="1:10" customFormat="1" ht="12.75" x14ac:dyDescent="0.2">
      <c r="A203" s="1"/>
      <c r="B203" s="1"/>
      <c r="C203" s="1"/>
      <c r="D203" s="92"/>
      <c r="E203" s="92"/>
      <c r="F203" s="92"/>
      <c r="G203" s="92"/>
      <c r="H203" s="92"/>
      <c r="I203" s="92"/>
      <c r="J203" s="3"/>
    </row>
    <row r="204" spans="1:10" customFormat="1" ht="12.75" x14ac:dyDescent="0.2">
      <c r="A204" s="1"/>
      <c r="B204" s="1"/>
      <c r="C204" s="1"/>
      <c r="D204" s="92"/>
      <c r="E204" s="92"/>
      <c r="F204" s="92"/>
      <c r="G204" s="92"/>
      <c r="H204" s="92"/>
      <c r="I204" s="92"/>
      <c r="J204" s="3"/>
    </row>
    <row r="205" spans="1:10" customFormat="1" ht="12.75" x14ac:dyDescent="0.2">
      <c r="A205" s="1"/>
      <c r="B205" s="1"/>
      <c r="C205" s="1"/>
      <c r="D205" s="92"/>
      <c r="E205" s="92"/>
      <c r="F205" s="92"/>
      <c r="G205" s="92"/>
      <c r="H205" s="92"/>
      <c r="I205" s="92"/>
      <c r="J205" s="3"/>
    </row>
    <row r="206" spans="1:10" customFormat="1" ht="12.75" x14ac:dyDescent="0.2">
      <c r="A206" s="1"/>
      <c r="B206" s="1"/>
      <c r="C206" s="1"/>
      <c r="D206" s="92"/>
      <c r="E206" s="92"/>
      <c r="F206" s="92"/>
      <c r="G206" s="92"/>
      <c r="H206" s="92"/>
      <c r="I206" s="92"/>
      <c r="J206" s="3"/>
    </row>
    <row r="207" spans="1:10" customFormat="1" ht="12.75" x14ac:dyDescent="0.2">
      <c r="A207" s="1"/>
      <c r="B207" s="1"/>
      <c r="C207" s="1"/>
      <c r="D207" s="92"/>
      <c r="E207" s="92"/>
      <c r="F207" s="92"/>
      <c r="G207" s="92"/>
      <c r="H207" s="92"/>
      <c r="I207" s="92"/>
      <c r="J207" s="3"/>
    </row>
    <row r="208" spans="1:10" customFormat="1" ht="12.75" x14ac:dyDescent="0.2">
      <c r="A208" s="1"/>
      <c r="B208" s="1"/>
      <c r="C208" s="1"/>
      <c r="D208" s="92"/>
      <c r="E208" s="92"/>
      <c r="F208" s="92"/>
      <c r="G208" s="92"/>
      <c r="H208" s="92"/>
      <c r="I208" s="92"/>
      <c r="J208" s="3"/>
    </row>
    <row r="209" spans="1:10" customFormat="1" ht="12.75" x14ac:dyDescent="0.2">
      <c r="A209" s="1"/>
      <c r="B209" s="1"/>
      <c r="C209" s="1"/>
      <c r="D209" s="92"/>
      <c r="E209" s="92"/>
      <c r="F209" s="92"/>
      <c r="G209" s="92"/>
      <c r="H209" s="92"/>
      <c r="I209" s="92"/>
      <c r="J209" s="3"/>
    </row>
    <row r="210" spans="1:10" customFormat="1" ht="12.75" x14ac:dyDescent="0.2">
      <c r="A210" s="1"/>
      <c r="B210" s="1"/>
      <c r="C210" s="1"/>
      <c r="D210" s="92"/>
      <c r="E210" s="92"/>
      <c r="F210" s="92"/>
      <c r="G210" s="92"/>
      <c r="H210" s="92"/>
      <c r="I210" s="92"/>
      <c r="J210" s="3"/>
    </row>
    <row r="211" spans="1:10" customFormat="1" ht="12.75" x14ac:dyDescent="0.2">
      <c r="A211" s="1"/>
      <c r="B211" s="1"/>
      <c r="C211" s="1"/>
      <c r="D211" s="92"/>
      <c r="E211" s="92"/>
      <c r="F211" s="92"/>
      <c r="G211" s="92"/>
      <c r="H211" s="92"/>
      <c r="I211" s="92"/>
      <c r="J211" s="3"/>
    </row>
    <row r="212" spans="1:10" customFormat="1" ht="12.75" x14ac:dyDescent="0.2">
      <c r="A212" s="1"/>
      <c r="B212" s="1"/>
      <c r="C212" s="1"/>
      <c r="D212" s="92"/>
      <c r="E212" s="92"/>
      <c r="F212" s="92"/>
      <c r="G212" s="92"/>
      <c r="H212" s="92"/>
      <c r="I212" s="92"/>
      <c r="J212" s="3"/>
    </row>
    <row r="213" spans="1:10" customFormat="1" ht="12.75" x14ac:dyDescent="0.2">
      <c r="A213" s="1"/>
      <c r="B213" s="1"/>
      <c r="C213" s="1"/>
      <c r="D213" s="92"/>
      <c r="E213" s="92"/>
      <c r="F213" s="92"/>
      <c r="G213" s="92"/>
      <c r="H213" s="92"/>
      <c r="I213" s="92"/>
      <c r="J213" s="3"/>
    </row>
    <row r="214" spans="1:10" customFormat="1" ht="12.75" x14ac:dyDescent="0.2">
      <c r="A214" s="1"/>
      <c r="B214" s="1"/>
      <c r="C214" s="1"/>
      <c r="D214" s="92"/>
      <c r="E214" s="92"/>
      <c r="F214" s="92"/>
      <c r="G214" s="92"/>
      <c r="H214" s="92"/>
      <c r="I214" s="92"/>
      <c r="J214" s="3"/>
    </row>
    <row r="215" spans="1:10" customFormat="1" ht="12.75" x14ac:dyDescent="0.2">
      <c r="A215" s="1"/>
      <c r="B215" s="1"/>
      <c r="C215" s="1"/>
      <c r="D215" s="92"/>
      <c r="E215" s="92"/>
      <c r="F215" s="92"/>
      <c r="G215" s="92"/>
      <c r="H215" s="92"/>
      <c r="I215" s="92"/>
      <c r="J215" s="3"/>
    </row>
    <row r="216" spans="1:10" customFormat="1" ht="12.75" x14ac:dyDescent="0.2">
      <c r="A216" s="1"/>
      <c r="B216" s="1"/>
      <c r="C216" s="1"/>
      <c r="D216" s="92"/>
      <c r="E216" s="92"/>
      <c r="F216" s="92"/>
      <c r="G216" s="92"/>
      <c r="H216" s="92"/>
      <c r="I216" s="92"/>
      <c r="J216" s="3"/>
    </row>
    <row r="217" spans="1:10" customFormat="1" ht="12.75" x14ac:dyDescent="0.2">
      <c r="A217" s="1"/>
      <c r="B217" s="1"/>
      <c r="C217" s="1"/>
      <c r="D217" s="92"/>
      <c r="E217" s="92"/>
      <c r="F217" s="92"/>
      <c r="G217" s="92"/>
      <c r="H217" s="92"/>
      <c r="I217" s="92"/>
      <c r="J217" s="3"/>
    </row>
    <row r="218" spans="1:10" customFormat="1" ht="12.75" x14ac:dyDescent="0.2">
      <c r="A218" s="1"/>
      <c r="B218" s="1"/>
      <c r="C218" s="1"/>
      <c r="D218" s="92"/>
      <c r="E218" s="92"/>
      <c r="F218" s="92"/>
      <c r="G218" s="92"/>
      <c r="H218" s="92"/>
      <c r="I218" s="92"/>
      <c r="J218" s="3"/>
    </row>
    <row r="219" spans="1:10" customFormat="1" ht="12.75" x14ac:dyDescent="0.2">
      <c r="A219" s="1"/>
      <c r="B219" s="1"/>
      <c r="C219" s="1"/>
      <c r="D219" s="92"/>
      <c r="E219" s="92"/>
      <c r="F219" s="92"/>
      <c r="G219" s="92"/>
      <c r="H219" s="92"/>
      <c r="I219" s="92"/>
      <c r="J219" s="3"/>
    </row>
    <row r="220" spans="1:10" customFormat="1" ht="12.75" x14ac:dyDescent="0.2">
      <c r="A220" s="1"/>
      <c r="B220" s="1"/>
      <c r="C220" s="1"/>
      <c r="D220" s="92"/>
      <c r="E220" s="92"/>
      <c r="F220" s="92"/>
      <c r="G220" s="92"/>
      <c r="H220" s="92"/>
      <c r="I220" s="92"/>
      <c r="J220" s="3"/>
    </row>
    <row r="221" spans="1:10" customFormat="1" ht="12.75" x14ac:dyDescent="0.2">
      <c r="A221" s="1"/>
      <c r="B221" s="1"/>
      <c r="C221" s="1"/>
      <c r="D221" s="92"/>
      <c r="E221" s="92"/>
      <c r="F221" s="92"/>
      <c r="G221" s="92"/>
      <c r="H221" s="92"/>
      <c r="I221" s="92"/>
      <c r="J221" s="3"/>
    </row>
    <row r="222" spans="1:10" customFormat="1" ht="12.75" x14ac:dyDescent="0.2">
      <c r="A222" s="1"/>
      <c r="B222" s="1"/>
      <c r="C222" s="1"/>
      <c r="D222" s="92"/>
      <c r="E222" s="92"/>
      <c r="F222" s="92"/>
      <c r="G222" s="92"/>
      <c r="H222" s="92"/>
      <c r="I222" s="92"/>
      <c r="J222" s="3"/>
    </row>
    <row r="223" spans="1:10" customFormat="1" ht="12.75" x14ac:dyDescent="0.2">
      <c r="A223" s="1"/>
      <c r="B223" s="1"/>
      <c r="C223" s="1"/>
      <c r="D223" s="92"/>
      <c r="E223" s="92"/>
      <c r="F223" s="92"/>
      <c r="G223" s="92"/>
      <c r="H223" s="92"/>
      <c r="I223" s="92"/>
      <c r="J223" s="3"/>
    </row>
    <row r="224" spans="1:10" customFormat="1" ht="12.75" x14ac:dyDescent="0.2">
      <c r="A224" s="1"/>
      <c r="B224" s="1"/>
      <c r="C224" s="1"/>
      <c r="D224" s="92"/>
      <c r="E224" s="92"/>
      <c r="F224" s="92"/>
      <c r="G224" s="92"/>
      <c r="H224" s="92"/>
      <c r="I224" s="92"/>
      <c r="J224" s="3"/>
    </row>
    <row r="225" spans="1:10" customFormat="1" ht="12.75" x14ac:dyDescent="0.2">
      <c r="A225" s="1"/>
      <c r="B225" s="1"/>
      <c r="C225" s="1"/>
      <c r="D225" s="92"/>
      <c r="E225" s="92"/>
      <c r="F225" s="92"/>
      <c r="G225" s="92"/>
      <c r="H225" s="92"/>
      <c r="I225" s="92"/>
      <c r="J225" s="3"/>
    </row>
    <row r="226" spans="1:10" customFormat="1" ht="12.75" x14ac:dyDescent="0.2">
      <c r="A226" s="1"/>
      <c r="B226" s="1"/>
      <c r="C226" s="1"/>
      <c r="D226" s="92"/>
      <c r="E226" s="92"/>
      <c r="F226" s="92"/>
      <c r="G226" s="92"/>
      <c r="H226" s="92"/>
      <c r="I226" s="92"/>
      <c r="J226" s="3"/>
    </row>
    <row r="227" spans="1:10" customFormat="1" ht="12.75" x14ac:dyDescent="0.2">
      <c r="A227" s="1"/>
      <c r="B227" s="1"/>
      <c r="C227" s="1"/>
      <c r="D227" s="92"/>
      <c r="E227" s="92"/>
      <c r="F227" s="92"/>
      <c r="G227" s="92"/>
      <c r="H227" s="92"/>
      <c r="I227" s="92"/>
      <c r="J227" s="3"/>
    </row>
    <row r="228" spans="1:10" customFormat="1" ht="12.75" x14ac:dyDescent="0.2">
      <c r="A228" s="1"/>
      <c r="B228" s="1"/>
      <c r="C228" s="1"/>
      <c r="D228" s="92"/>
      <c r="E228" s="92"/>
      <c r="F228" s="92"/>
      <c r="G228" s="92"/>
      <c r="H228" s="92"/>
      <c r="I228" s="92"/>
      <c r="J228" s="3"/>
    </row>
    <row r="229" spans="1:10" customFormat="1" ht="12.75" x14ac:dyDescent="0.2">
      <c r="A229" s="1"/>
      <c r="B229" s="1"/>
      <c r="C229" s="1"/>
      <c r="D229" s="92"/>
      <c r="E229" s="92"/>
      <c r="F229" s="92"/>
      <c r="G229" s="92"/>
      <c r="H229" s="92"/>
      <c r="I229" s="92"/>
      <c r="J229" s="3"/>
    </row>
    <row r="230" spans="1:10" customFormat="1" ht="12.75" x14ac:dyDescent="0.2">
      <c r="A230" s="1"/>
      <c r="B230" s="1"/>
      <c r="C230" s="1"/>
      <c r="D230" s="92"/>
      <c r="E230" s="92"/>
      <c r="F230" s="92"/>
      <c r="G230" s="92"/>
      <c r="H230" s="92"/>
      <c r="I230" s="92"/>
      <c r="J230" s="3"/>
    </row>
    <row r="231" spans="1:10" customFormat="1" ht="12.75" x14ac:dyDescent="0.2">
      <c r="A231" s="1"/>
      <c r="B231" s="1"/>
      <c r="C231" s="1"/>
      <c r="D231" s="92"/>
      <c r="E231" s="92"/>
      <c r="F231" s="92"/>
      <c r="G231" s="92"/>
      <c r="H231" s="92"/>
      <c r="I231" s="92"/>
      <c r="J231" s="3"/>
    </row>
    <row r="232" spans="1:10" customFormat="1" ht="12.75" x14ac:dyDescent="0.2">
      <c r="A232" s="1"/>
      <c r="B232" s="1"/>
      <c r="C232" s="1"/>
      <c r="D232" s="92"/>
      <c r="E232" s="92"/>
      <c r="F232" s="92"/>
      <c r="G232" s="92"/>
      <c r="H232" s="92"/>
      <c r="I232" s="92"/>
      <c r="J232" s="3"/>
    </row>
    <row r="233" spans="1:10" customFormat="1" ht="12.75" x14ac:dyDescent="0.2">
      <c r="A233" s="1"/>
      <c r="B233" s="1"/>
      <c r="C233" s="1"/>
      <c r="D233" s="92"/>
      <c r="E233" s="92"/>
      <c r="F233" s="92"/>
      <c r="G233" s="92"/>
      <c r="H233" s="92"/>
      <c r="I233" s="92"/>
      <c r="J233" s="3"/>
    </row>
    <row r="234" spans="1:10" customFormat="1" ht="12.75" x14ac:dyDescent="0.2">
      <c r="A234" s="1"/>
      <c r="B234" s="1"/>
      <c r="C234" s="1"/>
      <c r="D234" s="92"/>
      <c r="E234" s="92"/>
      <c r="F234" s="92"/>
      <c r="G234" s="92"/>
      <c r="H234" s="92"/>
      <c r="I234" s="92"/>
      <c r="J234" s="3"/>
    </row>
    <row r="235" spans="1:10" customFormat="1" ht="12.75" x14ac:dyDescent="0.2">
      <c r="A235" s="1"/>
      <c r="B235" s="1"/>
      <c r="C235" s="1"/>
      <c r="D235" s="92"/>
      <c r="E235" s="92"/>
      <c r="F235" s="92"/>
      <c r="G235" s="92"/>
      <c r="H235" s="92"/>
      <c r="I235" s="92"/>
      <c r="J235" s="3"/>
    </row>
    <row r="236" spans="1:10" customFormat="1" ht="12.75" x14ac:dyDescent="0.2">
      <c r="A236" s="1"/>
      <c r="B236" s="1"/>
      <c r="C236" s="1"/>
      <c r="D236" s="92"/>
      <c r="E236" s="92"/>
      <c r="F236" s="92"/>
      <c r="G236" s="92"/>
      <c r="H236" s="92"/>
      <c r="I236" s="92"/>
      <c r="J236" s="3"/>
    </row>
    <row r="237" spans="1:10" customFormat="1" ht="12.75" x14ac:dyDescent="0.2">
      <c r="A237" s="1"/>
      <c r="B237" s="1"/>
      <c r="C237" s="1"/>
      <c r="D237" s="92"/>
      <c r="E237" s="92"/>
      <c r="F237" s="92"/>
      <c r="G237" s="92"/>
      <c r="H237" s="92"/>
      <c r="I237" s="92"/>
      <c r="J237" s="3"/>
    </row>
    <row r="238" spans="1:10" customFormat="1" ht="12.75" x14ac:dyDescent="0.2">
      <c r="A238" s="1"/>
      <c r="B238" s="1"/>
      <c r="C238" s="1"/>
      <c r="D238" s="92"/>
      <c r="E238" s="92"/>
      <c r="F238" s="92"/>
      <c r="G238" s="92"/>
      <c r="H238" s="92"/>
      <c r="I238" s="92"/>
      <c r="J238" s="3"/>
    </row>
    <row r="239" spans="1:10" customFormat="1" ht="12.75" x14ac:dyDescent="0.2">
      <c r="A239" s="1"/>
      <c r="B239" s="1"/>
      <c r="C239" s="1"/>
      <c r="D239" s="92"/>
      <c r="E239" s="92"/>
      <c r="F239" s="92"/>
      <c r="G239" s="92"/>
      <c r="H239" s="92"/>
      <c r="I239" s="92"/>
      <c r="J239" s="3"/>
    </row>
    <row r="240" spans="1:10" customFormat="1" ht="12.75" x14ac:dyDescent="0.2">
      <c r="A240" s="1"/>
      <c r="B240" s="1"/>
      <c r="C240" s="1"/>
      <c r="D240" s="92"/>
      <c r="E240" s="92"/>
      <c r="F240" s="92"/>
      <c r="G240" s="92"/>
      <c r="H240" s="92"/>
      <c r="I240" s="92"/>
      <c r="J240" s="3"/>
    </row>
    <row r="241" spans="1:10" customFormat="1" ht="12.75" x14ac:dyDescent="0.2">
      <c r="A241" s="1"/>
      <c r="B241" s="1"/>
      <c r="C241" s="1"/>
      <c r="D241" s="92"/>
      <c r="E241" s="92"/>
      <c r="F241" s="92"/>
      <c r="G241" s="92"/>
      <c r="H241" s="92"/>
      <c r="I241" s="92"/>
      <c r="J241" s="3"/>
    </row>
    <row r="242" spans="1:10" customFormat="1" ht="12.75" x14ac:dyDescent="0.2">
      <c r="A242" s="1"/>
      <c r="B242" s="1"/>
      <c r="C242" s="1"/>
      <c r="D242" s="92"/>
      <c r="E242" s="92"/>
      <c r="F242" s="92"/>
      <c r="G242" s="92"/>
      <c r="H242" s="92"/>
      <c r="I242" s="92"/>
      <c r="J242" s="3"/>
    </row>
    <row r="243" spans="1:10" customFormat="1" ht="12.75" x14ac:dyDescent="0.2">
      <c r="A243" s="1"/>
      <c r="B243" s="1"/>
      <c r="C243" s="1"/>
      <c r="D243" s="92"/>
      <c r="E243" s="92"/>
      <c r="F243" s="92"/>
      <c r="G243" s="92"/>
      <c r="H243" s="92"/>
      <c r="I243" s="92"/>
      <c r="J243" s="3"/>
    </row>
    <row r="244" spans="1:10" customFormat="1" ht="12.75" x14ac:dyDescent="0.2">
      <c r="A244" s="1"/>
      <c r="B244" s="1"/>
      <c r="C244" s="1"/>
      <c r="D244" s="92"/>
      <c r="E244" s="92"/>
      <c r="F244" s="92"/>
      <c r="G244" s="92"/>
      <c r="H244" s="92"/>
      <c r="I244" s="92"/>
      <c r="J244" s="3"/>
    </row>
    <row r="245" spans="1:10" customFormat="1" ht="12.75" x14ac:dyDescent="0.2">
      <c r="A245" s="1"/>
      <c r="B245" s="1"/>
      <c r="C245" s="1"/>
      <c r="D245" s="92"/>
      <c r="E245" s="92"/>
      <c r="F245" s="92"/>
      <c r="G245" s="92"/>
      <c r="H245" s="92"/>
      <c r="I245" s="92"/>
      <c r="J245" s="3"/>
    </row>
    <row r="246" spans="1:10" customFormat="1" ht="12.75" x14ac:dyDescent="0.2">
      <c r="A246" s="1"/>
      <c r="B246" s="1"/>
      <c r="C246" s="1"/>
      <c r="D246" s="92"/>
      <c r="E246" s="92"/>
      <c r="F246" s="92"/>
      <c r="G246" s="92"/>
      <c r="H246" s="92"/>
      <c r="I246" s="92"/>
      <c r="J246" s="3"/>
    </row>
    <row r="247" spans="1:10" customFormat="1" ht="12.75" x14ac:dyDescent="0.2">
      <c r="A247" s="1"/>
      <c r="B247" s="1"/>
      <c r="C247" s="1"/>
      <c r="D247" s="92"/>
      <c r="E247" s="92"/>
      <c r="F247" s="92"/>
      <c r="G247" s="92"/>
      <c r="H247" s="92"/>
      <c r="I247" s="92"/>
      <c r="J247" s="3"/>
    </row>
    <row r="248" spans="1:10" customFormat="1" ht="12.75" x14ac:dyDescent="0.2">
      <c r="A248" s="1"/>
      <c r="B248" s="1"/>
      <c r="C248" s="1"/>
      <c r="D248" s="92"/>
      <c r="E248" s="92"/>
      <c r="F248" s="92"/>
      <c r="G248" s="92"/>
      <c r="H248" s="92"/>
      <c r="I248" s="92"/>
      <c r="J248" s="3"/>
    </row>
    <row r="249" spans="1:10" customFormat="1" ht="12.75" x14ac:dyDescent="0.2">
      <c r="A249" s="1"/>
      <c r="B249" s="1"/>
      <c r="C249" s="1"/>
      <c r="D249" s="92"/>
      <c r="E249" s="92"/>
      <c r="F249" s="92"/>
      <c r="G249" s="92"/>
      <c r="H249" s="92"/>
      <c r="I249" s="92"/>
      <c r="J249" s="3"/>
    </row>
    <row r="250" spans="1:10" customFormat="1" ht="12.75" x14ac:dyDescent="0.2">
      <c r="A250" s="1"/>
      <c r="B250" s="1"/>
      <c r="C250" s="1"/>
      <c r="D250" s="92"/>
      <c r="E250" s="92"/>
      <c r="F250" s="92"/>
      <c r="G250" s="92"/>
      <c r="H250" s="92"/>
      <c r="I250" s="92"/>
      <c r="J250" s="3"/>
    </row>
    <row r="251" spans="1:10" customFormat="1" ht="12.75" x14ac:dyDescent="0.2">
      <c r="A251" s="1"/>
      <c r="B251" s="1"/>
      <c r="C251" s="1"/>
      <c r="D251" s="92"/>
      <c r="E251" s="92"/>
      <c r="F251" s="92"/>
      <c r="G251" s="92"/>
      <c r="H251" s="92"/>
      <c r="I251" s="92"/>
      <c r="J251" s="3"/>
    </row>
    <row r="252" spans="1:10" customFormat="1" ht="12.75" x14ac:dyDescent="0.2">
      <c r="A252" s="1"/>
      <c r="B252" s="1"/>
      <c r="C252" s="1"/>
      <c r="D252" s="92"/>
      <c r="E252" s="92"/>
      <c r="F252" s="92"/>
      <c r="G252" s="92"/>
      <c r="H252" s="92"/>
      <c r="I252" s="92"/>
      <c r="J252" s="3"/>
    </row>
    <row r="253" spans="1:10" customFormat="1" ht="12.75" x14ac:dyDescent="0.2">
      <c r="A253" s="1"/>
      <c r="B253" s="1"/>
      <c r="C253" s="1"/>
      <c r="D253" s="92"/>
      <c r="E253" s="92"/>
      <c r="F253" s="92"/>
      <c r="G253" s="92"/>
      <c r="H253" s="92"/>
      <c r="I253" s="92"/>
      <c r="J253" s="3"/>
    </row>
    <row r="254" spans="1:10" customFormat="1" ht="12.75" x14ac:dyDescent="0.2">
      <c r="A254" s="1"/>
      <c r="B254" s="1"/>
      <c r="C254" s="1"/>
      <c r="D254" s="92"/>
      <c r="E254" s="92"/>
      <c r="F254" s="92"/>
      <c r="G254" s="92"/>
      <c r="H254" s="92"/>
      <c r="I254" s="92"/>
      <c r="J254" s="3"/>
    </row>
    <row r="255" spans="1:10" customFormat="1" ht="12.75" x14ac:dyDescent="0.2">
      <c r="A255" s="1"/>
      <c r="B255" s="1"/>
      <c r="C255" s="1"/>
      <c r="D255" s="92"/>
      <c r="E255" s="92"/>
      <c r="F255" s="92"/>
      <c r="G255" s="92"/>
      <c r="H255" s="92"/>
      <c r="I255" s="92"/>
      <c r="J255" s="3"/>
    </row>
    <row r="256" spans="1:10" customFormat="1" ht="12.75" x14ac:dyDescent="0.2">
      <c r="A256" s="1"/>
      <c r="B256" s="1"/>
      <c r="C256" s="1"/>
      <c r="D256" s="92"/>
      <c r="E256" s="92"/>
      <c r="F256" s="92"/>
      <c r="G256" s="92"/>
      <c r="H256" s="92"/>
      <c r="I256" s="92"/>
      <c r="J256" s="3"/>
    </row>
    <row r="257" spans="1:10" customFormat="1" ht="12.75" x14ac:dyDescent="0.2">
      <c r="A257" s="1"/>
      <c r="B257" s="1"/>
      <c r="C257" s="1"/>
      <c r="D257" s="92"/>
      <c r="E257" s="92"/>
      <c r="F257" s="92"/>
      <c r="G257" s="92"/>
      <c r="H257" s="92"/>
      <c r="I257" s="92"/>
      <c r="J257" s="3"/>
    </row>
    <row r="258" spans="1:10" customFormat="1" ht="12.75" x14ac:dyDescent="0.2">
      <c r="A258" s="1"/>
      <c r="B258" s="1"/>
      <c r="C258" s="1"/>
      <c r="D258" s="92"/>
      <c r="E258" s="92"/>
      <c r="F258" s="92"/>
      <c r="G258" s="92"/>
      <c r="H258" s="92"/>
      <c r="I258" s="92"/>
      <c r="J258" s="3"/>
    </row>
    <row r="259" spans="1:10" customFormat="1" ht="12.75" x14ac:dyDescent="0.2">
      <c r="A259" s="1"/>
      <c r="B259" s="1"/>
      <c r="C259" s="1"/>
      <c r="D259" s="92"/>
      <c r="E259" s="92"/>
      <c r="F259" s="92"/>
      <c r="G259" s="92"/>
      <c r="H259" s="92"/>
      <c r="I259" s="92"/>
      <c r="J259" s="3"/>
    </row>
    <row r="260" spans="1:10" customFormat="1" ht="12.75" x14ac:dyDescent="0.2">
      <c r="A260" s="1"/>
      <c r="B260" s="1"/>
      <c r="C260" s="1"/>
      <c r="D260" s="92"/>
      <c r="E260" s="92"/>
      <c r="F260" s="92"/>
      <c r="G260" s="92"/>
      <c r="H260" s="92"/>
      <c r="I260" s="92"/>
      <c r="J260" s="3"/>
    </row>
    <row r="261" spans="1:10" customFormat="1" ht="12.75" x14ac:dyDescent="0.2">
      <c r="A261" s="1"/>
      <c r="B261" s="1"/>
      <c r="C261" s="1"/>
      <c r="D261" s="92"/>
      <c r="E261" s="92"/>
      <c r="F261" s="92"/>
      <c r="G261" s="92"/>
      <c r="H261" s="92"/>
      <c r="I261" s="92"/>
      <c r="J261" s="3"/>
    </row>
    <row r="262" spans="1:10" customFormat="1" ht="12.75" x14ac:dyDescent="0.2">
      <c r="A262" s="1"/>
      <c r="B262" s="1"/>
      <c r="C262" s="1"/>
      <c r="D262" s="92"/>
      <c r="E262" s="92"/>
      <c r="F262" s="92"/>
      <c r="G262" s="92"/>
      <c r="H262" s="92"/>
      <c r="I262" s="92"/>
      <c r="J262" s="3"/>
    </row>
    <row r="263" spans="1:10" customFormat="1" ht="12.75" x14ac:dyDescent="0.2">
      <c r="A263" s="1"/>
      <c r="B263" s="1"/>
      <c r="C263" s="1"/>
      <c r="D263" s="92"/>
      <c r="E263" s="92"/>
      <c r="F263" s="92"/>
      <c r="G263" s="92"/>
      <c r="H263" s="92"/>
      <c r="I263" s="92"/>
      <c r="J263" s="3"/>
    </row>
    <row r="264" spans="1:10" customFormat="1" ht="12.75" x14ac:dyDescent="0.2">
      <c r="A264" s="1"/>
      <c r="B264" s="1"/>
      <c r="C264" s="1"/>
      <c r="D264" s="92"/>
      <c r="E264" s="92"/>
      <c r="F264" s="92"/>
      <c r="G264" s="92"/>
      <c r="H264" s="92"/>
      <c r="I264" s="92"/>
      <c r="J264" s="3"/>
    </row>
    <row r="265" spans="1:10" customFormat="1" ht="12.75" x14ac:dyDescent="0.2">
      <c r="A265" s="1"/>
      <c r="B265" s="1"/>
      <c r="C265" s="1"/>
      <c r="D265" s="92"/>
      <c r="E265" s="92"/>
      <c r="F265" s="92"/>
      <c r="G265" s="92"/>
      <c r="H265" s="92"/>
      <c r="I265" s="92"/>
      <c r="J265" s="3"/>
    </row>
    <row r="266" spans="1:10" customFormat="1" ht="12.75" x14ac:dyDescent="0.2">
      <c r="A266" s="1"/>
      <c r="B266" s="1"/>
      <c r="C266" s="1"/>
      <c r="D266" s="92"/>
      <c r="E266" s="92"/>
      <c r="F266" s="92"/>
      <c r="G266" s="92"/>
      <c r="H266" s="92"/>
      <c r="I266" s="92"/>
      <c r="J266" s="3"/>
    </row>
    <row r="267" spans="1:10" customFormat="1" ht="12.75" x14ac:dyDescent="0.2">
      <c r="A267" s="1"/>
      <c r="B267" s="1"/>
      <c r="C267" s="1"/>
      <c r="D267" s="92"/>
      <c r="E267" s="92"/>
      <c r="F267" s="92"/>
      <c r="G267" s="92"/>
      <c r="H267" s="92"/>
      <c r="I267" s="92"/>
      <c r="J267" s="3"/>
    </row>
    <row r="268" spans="1:10" customFormat="1" ht="12.75" x14ac:dyDescent="0.2">
      <c r="A268" s="1"/>
      <c r="B268" s="1"/>
      <c r="C268" s="1"/>
      <c r="D268" s="92"/>
      <c r="E268" s="92"/>
      <c r="F268" s="92"/>
      <c r="G268" s="92"/>
      <c r="H268" s="92"/>
      <c r="I268" s="92"/>
      <c r="J268" s="3"/>
    </row>
    <row r="269" spans="1:10" customFormat="1" ht="12.75" x14ac:dyDescent="0.2">
      <c r="A269" s="1"/>
      <c r="B269" s="1"/>
      <c r="C269" s="1"/>
      <c r="D269" s="92"/>
      <c r="E269" s="92"/>
      <c r="F269" s="92"/>
      <c r="G269" s="92"/>
      <c r="H269" s="92"/>
      <c r="I269" s="92"/>
      <c r="J269" s="3"/>
    </row>
    <row r="270" spans="1:10" customFormat="1" ht="12.75" x14ac:dyDescent="0.2">
      <c r="A270" s="1"/>
      <c r="B270" s="1"/>
      <c r="C270" s="1"/>
      <c r="D270" s="92"/>
      <c r="E270" s="92"/>
      <c r="F270" s="92"/>
      <c r="G270" s="92"/>
      <c r="H270" s="92"/>
      <c r="I270" s="92"/>
      <c r="J270" s="3"/>
    </row>
    <row r="271" spans="1:10" customFormat="1" ht="12.75" x14ac:dyDescent="0.2">
      <c r="A271" s="1"/>
      <c r="B271" s="1"/>
      <c r="C271" s="1"/>
      <c r="D271" s="92"/>
      <c r="E271" s="92"/>
      <c r="F271" s="92"/>
      <c r="G271" s="92"/>
      <c r="H271" s="92"/>
      <c r="I271" s="92"/>
      <c r="J271" s="3"/>
    </row>
    <row r="272" spans="1:10" customFormat="1" ht="12.75" x14ac:dyDescent="0.2">
      <c r="A272" s="1"/>
      <c r="B272" s="1"/>
      <c r="C272" s="1"/>
      <c r="D272" s="92"/>
      <c r="E272" s="92"/>
      <c r="F272" s="92"/>
      <c r="G272" s="92"/>
      <c r="H272" s="92"/>
      <c r="I272" s="92"/>
      <c r="J272" s="3"/>
    </row>
    <row r="273" spans="1:10" customFormat="1" ht="12.75" x14ac:dyDescent="0.2">
      <c r="A273" s="1"/>
      <c r="B273" s="1"/>
      <c r="C273" s="1"/>
      <c r="D273" s="92"/>
      <c r="E273" s="92"/>
      <c r="F273" s="92"/>
      <c r="G273" s="92"/>
      <c r="H273" s="92"/>
      <c r="I273" s="92"/>
      <c r="J273" s="3"/>
    </row>
    <row r="274" spans="1:10" customFormat="1" ht="12.75" x14ac:dyDescent="0.2">
      <c r="A274" s="1"/>
      <c r="B274" s="1"/>
      <c r="C274" s="1"/>
      <c r="D274" s="92"/>
      <c r="E274" s="92"/>
      <c r="F274" s="92"/>
      <c r="G274" s="92"/>
      <c r="H274" s="92"/>
      <c r="I274" s="92"/>
      <c r="J274" s="3"/>
    </row>
    <row r="275" spans="1:10" customFormat="1" ht="12.75" x14ac:dyDescent="0.2">
      <c r="A275" s="1"/>
      <c r="B275" s="1"/>
      <c r="C275" s="1"/>
      <c r="D275" s="92"/>
      <c r="E275" s="92"/>
      <c r="F275" s="92"/>
      <c r="G275" s="92"/>
      <c r="H275" s="92"/>
      <c r="I275" s="92"/>
      <c r="J275" s="3"/>
    </row>
    <row r="276" spans="1:10" customFormat="1" ht="12.75" x14ac:dyDescent="0.2">
      <c r="A276" s="1"/>
      <c r="B276" s="1"/>
      <c r="C276" s="1"/>
      <c r="D276" s="92"/>
      <c r="E276" s="92"/>
      <c r="F276" s="92"/>
      <c r="G276" s="92"/>
      <c r="H276" s="92"/>
      <c r="I276" s="92"/>
      <c r="J276" s="3"/>
    </row>
    <row r="277" spans="1:10" customFormat="1" ht="12.75" x14ac:dyDescent="0.2">
      <c r="A277" s="1"/>
      <c r="B277" s="1"/>
      <c r="C277" s="1"/>
      <c r="D277" s="92"/>
      <c r="E277" s="92"/>
      <c r="F277" s="92"/>
      <c r="G277" s="92"/>
      <c r="H277" s="92"/>
      <c r="I277" s="92"/>
      <c r="J277" s="3"/>
    </row>
    <row r="278" spans="1:10" customFormat="1" ht="12.75" x14ac:dyDescent="0.2">
      <c r="A278" s="1"/>
      <c r="B278" s="1"/>
      <c r="C278" s="1"/>
      <c r="D278" s="92"/>
      <c r="E278" s="92"/>
      <c r="F278" s="92"/>
      <c r="G278" s="92"/>
      <c r="H278" s="92"/>
      <c r="I278" s="92"/>
      <c r="J278" s="3"/>
    </row>
    <row r="279" spans="1:10" customFormat="1" ht="12.75" x14ac:dyDescent="0.2">
      <c r="A279" s="1"/>
      <c r="B279" s="1"/>
      <c r="C279" s="1"/>
      <c r="D279" s="92"/>
      <c r="E279" s="92"/>
      <c r="F279" s="92"/>
      <c r="G279" s="92"/>
      <c r="H279" s="92"/>
      <c r="I279" s="92"/>
      <c r="J279" s="3"/>
    </row>
    <row r="280" spans="1:10" customFormat="1" ht="12.75" x14ac:dyDescent="0.2">
      <c r="A280" s="1"/>
      <c r="B280" s="1"/>
      <c r="C280" s="1"/>
      <c r="D280" s="92"/>
      <c r="E280" s="92"/>
      <c r="F280" s="92"/>
      <c r="G280" s="92"/>
      <c r="H280" s="92"/>
      <c r="I280" s="92"/>
      <c r="J280" s="3"/>
    </row>
    <row r="281" spans="1:10" customFormat="1" ht="12.75" x14ac:dyDescent="0.2">
      <c r="A281" s="1"/>
      <c r="B281" s="1"/>
      <c r="C281" s="1"/>
      <c r="D281" s="92"/>
      <c r="E281" s="92"/>
      <c r="F281" s="92"/>
      <c r="G281" s="92"/>
      <c r="H281" s="92"/>
      <c r="I281" s="92"/>
      <c r="J281" s="3"/>
    </row>
    <row r="282" spans="1:10" customFormat="1" ht="12.75" x14ac:dyDescent="0.2">
      <c r="A282" s="1"/>
      <c r="B282" s="1"/>
      <c r="C282" s="1"/>
      <c r="D282" s="92"/>
      <c r="E282" s="92"/>
      <c r="F282" s="92"/>
      <c r="G282" s="92"/>
      <c r="H282" s="92"/>
      <c r="I282" s="92"/>
      <c r="J282" s="3"/>
    </row>
    <row r="283" spans="1:10" customFormat="1" ht="12.75" x14ac:dyDescent="0.2">
      <c r="A283" s="1"/>
      <c r="B283" s="1"/>
      <c r="C283" s="1"/>
      <c r="D283" s="92"/>
      <c r="E283" s="92"/>
      <c r="F283" s="92"/>
      <c r="G283" s="92"/>
      <c r="H283" s="92"/>
      <c r="I283" s="92"/>
      <c r="J283" s="3"/>
    </row>
    <row r="284" spans="1:10" customFormat="1" ht="12.75" x14ac:dyDescent="0.2">
      <c r="A284" s="1"/>
      <c r="B284" s="1"/>
      <c r="C284" s="1"/>
      <c r="D284" s="92"/>
      <c r="E284" s="92"/>
      <c r="F284" s="92"/>
      <c r="G284" s="92"/>
      <c r="H284" s="92"/>
      <c r="I284" s="92"/>
      <c r="J284" s="3"/>
    </row>
    <row r="285" spans="1:10" customFormat="1" ht="12.75" x14ac:dyDescent="0.2">
      <c r="A285" s="1"/>
      <c r="B285" s="1"/>
      <c r="C285" s="1"/>
      <c r="D285" s="92"/>
      <c r="E285" s="92"/>
      <c r="F285" s="92"/>
      <c r="G285" s="92"/>
      <c r="H285" s="92"/>
      <c r="I285" s="92"/>
      <c r="J285" s="3"/>
    </row>
    <row r="286" spans="1:10" customFormat="1" ht="12.75" x14ac:dyDescent="0.2">
      <c r="A286" s="1"/>
      <c r="B286" s="1"/>
      <c r="C286" s="1"/>
      <c r="D286" s="92"/>
      <c r="E286" s="92"/>
      <c r="F286" s="92"/>
      <c r="G286" s="92"/>
      <c r="H286" s="92"/>
      <c r="I286" s="92"/>
      <c r="J286" s="3"/>
    </row>
    <row r="287" spans="1:10" customFormat="1" ht="12.75" x14ac:dyDescent="0.2">
      <c r="A287" s="1"/>
      <c r="B287" s="1"/>
      <c r="C287" s="1"/>
      <c r="D287" s="92"/>
      <c r="E287" s="92"/>
      <c r="F287" s="92"/>
      <c r="G287" s="92"/>
      <c r="H287" s="92"/>
      <c r="I287" s="92"/>
      <c r="J287" s="3"/>
    </row>
    <row r="288" spans="1:10" customFormat="1" ht="12.75" x14ac:dyDescent="0.2">
      <c r="A288" s="1"/>
      <c r="B288" s="1"/>
      <c r="C288" s="1"/>
      <c r="D288" s="92"/>
      <c r="E288" s="92"/>
      <c r="F288" s="92"/>
      <c r="G288" s="92"/>
      <c r="H288" s="92"/>
      <c r="I288" s="92"/>
      <c r="J288" s="3"/>
    </row>
    <row r="289" spans="1:10" customFormat="1" ht="12.75" x14ac:dyDescent="0.2">
      <c r="A289" s="1"/>
      <c r="B289" s="1"/>
      <c r="C289" s="1"/>
      <c r="D289" s="92"/>
      <c r="E289" s="92"/>
      <c r="F289" s="92"/>
      <c r="G289" s="92"/>
      <c r="H289" s="92"/>
      <c r="I289" s="92"/>
      <c r="J289" s="3"/>
    </row>
    <row r="290" spans="1:10" customFormat="1" ht="12.75" x14ac:dyDescent="0.2">
      <c r="A290" s="1"/>
      <c r="B290" s="1"/>
      <c r="C290" s="1"/>
      <c r="D290" s="92"/>
      <c r="E290" s="92"/>
      <c r="F290" s="92"/>
      <c r="G290" s="92"/>
      <c r="H290" s="92"/>
      <c r="I290" s="92"/>
      <c r="J290" s="3"/>
    </row>
    <row r="291" spans="1:10" customFormat="1" ht="12.75" x14ac:dyDescent="0.2">
      <c r="A291" s="1"/>
      <c r="B291" s="1"/>
      <c r="C291" s="1"/>
      <c r="D291" s="92"/>
      <c r="E291" s="92"/>
      <c r="F291" s="92"/>
      <c r="G291" s="92"/>
      <c r="H291" s="92"/>
      <c r="I291" s="92"/>
      <c r="J291" s="3"/>
    </row>
    <row r="292" spans="1:10" customFormat="1" ht="12.75" x14ac:dyDescent="0.2">
      <c r="A292" s="1"/>
      <c r="B292" s="1"/>
      <c r="C292" s="1"/>
      <c r="D292" s="92"/>
      <c r="E292" s="92"/>
      <c r="F292" s="92"/>
      <c r="G292" s="92"/>
      <c r="H292" s="92"/>
      <c r="I292" s="92"/>
      <c r="J292" s="3"/>
    </row>
    <row r="293" spans="1:10" customFormat="1" ht="12.75" x14ac:dyDescent="0.2">
      <c r="A293" s="1"/>
      <c r="B293" s="1"/>
      <c r="C293" s="1"/>
      <c r="D293" s="92"/>
      <c r="E293" s="92"/>
      <c r="F293" s="92"/>
      <c r="G293" s="92"/>
      <c r="H293" s="92"/>
      <c r="I293" s="92"/>
      <c r="J293" s="3"/>
    </row>
    <row r="294" spans="1:10" customFormat="1" ht="12.75" x14ac:dyDescent="0.2">
      <c r="A294" s="1"/>
      <c r="B294" s="1"/>
      <c r="C294" s="1"/>
      <c r="D294" s="92"/>
      <c r="E294" s="92"/>
      <c r="F294" s="92"/>
      <c r="G294" s="92"/>
      <c r="H294" s="92"/>
      <c r="I294" s="92"/>
      <c r="J294" s="3"/>
    </row>
    <row r="295" spans="1:10" customFormat="1" ht="12.75" x14ac:dyDescent="0.2">
      <c r="A295" s="1"/>
      <c r="B295" s="1"/>
      <c r="C295" s="1"/>
      <c r="D295" s="92"/>
      <c r="E295" s="92"/>
      <c r="F295" s="92"/>
      <c r="G295" s="92"/>
      <c r="H295" s="92"/>
      <c r="I295" s="92"/>
      <c r="J295" s="3"/>
    </row>
    <row r="296" spans="1:10" customFormat="1" ht="12.75" x14ac:dyDescent="0.2">
      <c r="A296" s="1"/>
      <c r="B296" s="1"/>
      <c r="C296" s="1"/>
      <c r="D296" s="92"/>
      <c r="E296" s="92"/>
      <c r="F296" s="92"/>
      <c r="G296" s="92"/>
      <c r="H296" s="92"/>
      <c r="I296" s="92"/>
      <c r="J296" s="3"/>
    </row>
    <row r="297" spans="1:10" customFormat="1" ht="12.75" x14ac:dyDescent="0.2">
      <c r="A297" s="1"/>
      <c r="B297" s="1"/>
      <c r="C297" s="1"/>
      <c r="D297" s="92"/>
      <c r="E297" s="92"/>
      <c r="F297" s="92"/>
      <c r="G297" s="92"/>
      <c r="H297" s="92"/>
      <c r="I297" s="92"/>
      <c r="J297" s="3"/>
    </row>
    <row r="298" spans="1:10" customFormat="1" ht="12.75" x14ac:dyDescent="0.2">
      <c r="A298" s="1"/>
      <c r="B298" s="1"/>
      <c r="C298" s="1"/>
      <c r="D298" s="92"/>
      <c r="E298" s="92"/>
      <c r="F298" s="92"/>
      <c r="G298" s="92"/>
      <c r="H298" s="92"/>
      <c r="I298" s="92"/>
      <c r="J298" s="3"/>
    </row>
    <row r="299" spans="1:10" customFormat="1" ht="12.75" x14ac:dyDescent="0.2">
      <c r="A299" s="1"/>
      <c r="B299" s="1"/>
      <c r="C299" s="1"/>
      <c r="D299" s="92"/>
      <c r="E299" s="92"/>
      <c r="F299" s="92"/>
      <c r="G299" s="92"/>
      <c r="H299" s="92"/>
      <c r="I299" s="92"/>
      <c r="J299" s="3"/>
    </row>
    <row r="300" spans="1:10" customFormat="1" ht="12.75" x14ac:dyDescent="0.2">
      <c r="A300" s="1"/>
      <c r="B300" s="1"/>
      <c r="C300" s="1"/>
      <c r="D300" s="92"/>
      <c r="E300" s="92"/>
      <c r="F300" s="92"/>
      <c r="G300" s="92"/>
      <c r="H300" s="92"/>
      <c r="I300" s="92"/>
      <c r="J300" s="3"/>
    </row>
    <row r="301" spans="1:10" customFormat="1" ht="12.75" x14ac:dyDescent="0.2">
      <c r="A301" s="1"/>
      <c r="B301" s="1"/>
      <c r="C301" s="1"/>
      <c r="D301" s="92"/>
      <c r="E301" s="92"/>
      <c r="F301" s="92"/>
      <c r="G301" s="92"/>
      <c r="H301" s="92"/>
      <c r="I301" s="92"/>
      <c r="J301" s="3"/>
    </row>
    <row r="302" spans="1:10" customFormat="1" ht="12.75" x14ac:dyDescent="0.2">
      <c r="A302" s="1"/>
      <c r="B302" s="1"/>
      <c r="C302" s="1"/>
      <c r="D302" s="92"/>
      <c r="E302" s="92"/>
      <c r="F302" s="92"/>
      <c r="G302" s="92"/>
      <c r="H302" s="92"/>
      <c r="I302" s="92"/>
      <c r="J302" s="3"/>
    </row>
    <row r="303" spans="1:10" customFormat="1" ht="12.75" x14ac:dyDescent="0.2">
      <c r="A303" s="1"/>
      <c r="B303" s="1"/>
      <c r="C303" s="1"/>
      <c r="D303" s="92"/>
      <c r="E303" s="92"/>
      <c r="F303" s="92"/>
      <c r="G303" s="92"/>
      <c r="H303" s="92"/>
      <c r="I303" s="92"/>
      <c r="J303" s="3"/>
    </row>
    <row r="304" spans="1:10" customFormat="1" ht="12.75" x14ac:dyDescent="0.2">
      <c r="A304" s="1"/>
      <c r="B304" s="1"/>
      <c r="C304" s="1"/>
      <c r="D304" s="92"/>
      <c r="E304" s="92"/>
      <c r="F304" s="92"/>
      <c r="G304" s="92"/>
      <c r="H304" s="92"/>
      <c r="I304" s="92"/>
      <c r="J304" s="3"/>
    </row>
    <row r="305" spans="1:10" customFormat="1" ht="12.75" x14ac:dyDescent="0.2">
      <c r="A305" s="1"/>
      <c r="B305" s="1"/>
      <c r="C305" s="1"/>
      <c r="D305" s="92"/>
      <c r="E305" s="92"/>
      <c r="F305" s="92"/>
      <c r="G305" s="92"/>
      <c r="H305" s="92"/>
      <c r="I305" s="92"/>
      <c r="J305" s="3"/>
    </row>
    <row r="306" spans="1:10" customFormat="1" ht="12.75" x14ac:dyDescent="0.2">
      <c r="A306" s="1"/>
      <c r="B306" s="1"/>
      <c r="C306" s="1"/>
      <c r="D306" s="92"/>
      <c r="E306" s="92"/>
      <c r="F306" s="92"/>
      <c r="G306" s="92"/>
      <c r="H306" s="92"/>
      <c r="I306" s="92"/>
      <c r="J306" s="3"/>
    </row>
    <row r="307" spans="1:10" customFormat="1" ht="12.75" x14ac:dyDescent="0.2">
      <c r="A307" s="1"/>
      <c r="B307" s="1"/>
      <c r="C307" s="1"/>
      <c r="D307" s="92"/>
      <c r="E307" s="92"/>
      <c r="F307" s="92"/>
      <c r="G307" s="92"/>
      <c r="H307" s="92"/>
      <c r="I307" s="92"/>
      <c r="J307" s="3"/>
    </row>
    <row r="308" spans="1:10" customFormat="1" ht="12.75" x14ac:dyDescent="0.2">
      <c r="A308" s="1"/>
      <c r="B308" s="1"/>
      <c r="C308" s="1"/>
      <c r="D308" s="92"/>
      <c r="E308" s="92"/>
      <c r="F308" s="92"/>
      <c r="G308" s="92"/>
      <c r="H308" s="92"/>
      <c r="I308" s="92"/>
      <c r="J308" s="3"/>
    </row>
    <row r="309" spans="1:10" customFormat="1" ht="12.75" x14ac:dyDescent="0.2">
      <c r="A309" s="1"/>
      <c r="B309" s="1"/>
      <c r="C309" s="1"/>
      <c r="D309" s="92"/>
      <c r="E309" s="92"/>
      <c r="F309" s="92"/>
      <c r="G309" s="92"/>
      <c r="H309" s="92"/>
      <c r="I309" s="92"/>
      <c r="J309" s="3"/>
    </row>
    <row r="310" spans="1:10" customFormat="1" ht="12.75" x14ac:dyDescent="0.2">
      <c r="A310" s="1"/>
      <c r="B310" s="1"/>
      <c r="C310" s="1"/>
      <c r="D310" s="92"/>
      <c r="E310" s="92"/>
      <c r="F310" s="92"/>
      <c r="G310" s="92"/>
      <c r="H310" s="92"/>
      <c r="I310" s="92"/>
      <c r="J310" s="3"/>
    </row>
    <row r="311" spans="1:10" customFormat="1" ht="12.75" x14ac:dyDescent="0.2">
      <c r="A311" s="1"/>
      <c r="B311" s="1"/>
      <c r="C311" s="1"/>
      <c r="D311" s="92"/>
      <c r="E311" s="92"/>
      <c r="F311" s="92"/>
      <c r="G311" s="92"/>
      <c r="H311" s="92"/>
      <c r="I311" s="92"/>
      <c r="J311" s="3"/>
    </row>
    <row r="312" spans="1:10" customFormat="1" ht="12.75" x14ac:dyDescent="0.2">
      <c r="A312" s="1"/>
      <c r="B312" s="1"/>
      <c r="C312" s="1"/>
      <c r="D312" s="92"/>
      <c r="E312" s="92"/>
      <c r="F312" s="92"/>
      <c r="G312" s="92"/>
      <c r="H312" s="92"/>
      <c r="I312" s="92"/>
      <c r="J312" s="3"/>
    </row>
    <row r="313" spans="1:10" customFormat="1" ht="12.75" x14ac:dyDescent="0.2">
      <c r="A313" s="1"/>
      <c r="B313" s="1"/>
      <c r="C313" s="1"/>
      <c r="D313" s="92"/>
      <c r="E313" s="92"/>
      <c r="F313" s="92"/>
      <c r="G313" s="92"/>
      <c r="H313" s="92"/>
      <c r="I313" s="92"/>
      <c r="J313" s="3"/>
    </row>
    <row r="314" spans="1:10" customFormat="1" ht="12.75" x14ac:dyDescent="0.2">
      <c r="A314" s="1"/>
      <c r="B314" s="1"/>
      <c r="C314" s="1"/>
      <c r="D314" s="92"/>
      <c r="E314" s="92"/>
      <c r="F314" s="92"/>
      <c r="G314" s="92"/>
      <c r="H314" s="92"/>
      <c r="I314" s="92"/>
      <c r="J314" s="3"/>
    </row>
    <row r="315" spans="1:10" customFormat="1" ht="12.75" x14ac:dyDescent="0.2">
      <c r="A315" s="1"/>
      <c r="B315" s="1"/>
      <c r="C315" s="1"/>
      <c r="D315" s="92"/>
      <c r="E315" s="92"/>
      <c r="F315" s="92"/>
      <c r="G315" s="92"/>
      <c r="H315" s="92"/>
      <c r="I315" s="92"/>
      <c r="J315" s="3"/>
    </row>
    <row r="316" spans="1:10" customFormat="1" ht="12.75" x14ac:dyDescent="0.2">
      <c r="A316" s="1"/>
      <c r="B316" s="1"/>
      <c r="C316" s="1"/>
      <c r="D316" s="92"/>
      <c r="E316" s="92"/>
      <c r="F316" s="92"/>
      <c r="G316" s="92"/>
      <c r="H316" s="92"/>
      <c r="I316" s="92"/>
      <c r="J316" s="3"/>
    </row>
    <row r="317" spans="1:10" customFormat="1" ht="12.75" x14ac:dyDescent="0.2">
      <c r="A317" s="1"/>
      <c r="B317" s="1"/>
      <c r="C317" s="1"/>
      <c r="D317" s="92"/>
      <c r="E317" s="92"/>
      <c r="F317" s="92"/>
      <c r="G317" s="92"/>
      <c r="H317" s="92"/>
      <c r="I317" s="92"/>
      <c r="J317" s="3"/>
    </row>
    <row r="318" spans="1:10" customFormat="1" ht="12.75" x14ac:dyDescent="0.2">
      <c r="A318" s="1"/>
      <c r="B318" s="1"/>
      <c r="C318" s="1"/>
      <c r="D318" s="92"/>
      <c r="E318" s="92"/>
      <c r="F318" s="92"/>
      <c r="G318" s="92"/>
      <c r="H318" s="92"/>
      <c r="I318" s="92"/>
      <c r="J318" s="3"/>
    </row>
    <row r="319" spans="1:10" customFormat="1" ht="12.75" x14ac:dyDescent="0.2">
      <c r="A319" s="1"/>
      <c r="B319" s="1"/>
      <c r="C319" s="1"/>
      <c r="D319" s="92"/>
      <c r="E319" s="92"/>
      <c r="F319" s="92"/>
      <c r="G319" s="92"/>
      <c r="H319" s="92"/>
      <c r="I319" s="92"/>
      <c r="J319" s="3"/>
    </row>
    <row r="320" spans="1:10" customFormat="1" ht="12.75" x14ac:dyDescent="0.2">
      <c r="A320" s="1"/>
      <c r="B320" s="1"/>
      <c r="C320" s="1"/>
      <c r="D320" s="92"/>
      <c r="E320" s="92"/>
      <c r="F320" s="92"/>
      <c r="G320" s="92"/>
      <c r="H320" s="92"/>
      <c r="I320" s="92"/>
      <c r="J320" s="3"/>
    </row>
    <row r="321" spans="1:10" customFormat="1" ht="12.75" x14ac:dyDescent="0.2">
      <c r="A321" s="1"/>
      <c r="B321" s="1"/>
      <c r="C321" s="1"/>
      <c r="D321" s="92"/>
      <c r="E321" s="92"/>
      <c r="F321" s="92"/>
      <c r="G321" s="92"/>
      <c r="H321" s="92"/>
      <c r="I321" s="92"/>
      <c r="J321" s="3"/>
    </row>
    <row r="322" spans="1:10" customFormat="1" ht="12.75" x14ac:dyDescent="0.2">
      <c r="A322" s="1"/>
      <c r="B322" s="1"/>
      <c r="C322" s="1"/>
      <c r="D322" s="92"/>
      <c r="E322" s="92"/>
      <c r="F322" s="92"/>
      <c r="G322" s="92"/>
      <c r="H322" s="92"/>
      <c r="I322" s="92"/>
      <c r="J322" s="3"/>
    </row>
    <row r="323" spans="1:10" customFormat="1" ht="12.75" x14ac:dyDescent="0.2">
      <c r="A323" s="1"/>
      <c r="B323" s="1"/>
      <c r="C323" s="1"/>
      <c r="D323" s="92"/>
      <c r="E323" s="92"/>
      <c r="F323" s="92"/>
      <c r="G323" s="92"/>
      <c r="H323" s="92"/>
      <c r="I323" s="92"/>
      <c r="J323" s="3"/>
    </row>
    <row r="324" spans="1:10" customFormat="1" ht="12.75" x14ac:dyDescent="0.2">
      <c r="A324" s="1"/>
      <c r="B324" s="1"/>
      <c r="C324" s="1"/>
      <c r="D324" s="92"/>
      <c r="E324" s="92"/>
      <c r="F324" s="92"/>
      <c r="G324" s="92"/>
      <c r="H324" s="92"/>
      <c r="I324" s="92"/>
      <c r="J324" s="3"/>
    </row>
    <row r="325" spans="1:10" customFormat="1" ht="12.75" x14ac:dyDescent="0.2">
      <c r="A325" s="1"/>
      <c r="B325" s="1"/>
      <c r="C325" s="1"/>
      <c r="D325" s="92"/>
      <c r="E325" s="92"/>
      <c r="F325" s="92"/>
      <c r="G325" s="92"/>
      <c r="H325" s="92"/>
      <c r="I325" s="92"/>
      <c r="J325" s="3"/>
    </row>
    <row r="326" spans="1:10" customFormat="1" ht="12.75" x14ac:dyDescent="0.2">
      <c r="A326" s="1"/>
      <c r="B326" s="1"/>
      <c r="C326" s="1"/>
      <c r="D326" s="92"/>
      <c r="E326" s="92"/>
      <c r="F326" s="92"/>
      <c r="G326" s="92"/>
      <c r="H326" s="92"/>
      <c r="I326" s="92"/>
      <c r="J326" s="3"/>
    </row>
    <row r="327" spans="1:10" customFormat="1" ht="12.75" x14ac:dyDescent="0.2">
      <c r="A327" s="1"/>
      <c r="B327" s="1"/>
      <c r="C327" s="1"/>
      <c r="D327" s="92"/>
      <c r="E327" s="92"/>
      <c r="F327" s="92"/>
      <c r="G327" s="92"/>
      <c r="H327" s="92"/>
      <c r="I327" s="92"/>
      <c r="J327" s="3"/>
    </row>
    <row r="328" spans="1:10" customFormat="1" ht="12.75" x14ac:dyDescent="0.2">
      <c r="A328" s="1"/>
      <c r="B328" s="1"/>
      <c r="C328" s="1"/>
      <c r="D328" s="92"/>
      <c r="E328" s="92"/>
      <c r="F328" s="92"/>
      <c r="G328" s="92"/>
      <c r="H328" s="92"/>
      <c r="I328" s="92"/>
      <c r="J328" s="3"/>
    </row>
    <row r="329" spans="1:10" customFormat="1" ht="12.75" x14ac:dyDescent="0.2">
      <c r="A329" s="1"/>
      <c r="B329" s="1"/>
      <c r="C329" s="1"/>
      <c r="D329" s="92"/>
      <c r="E329" s="92"/>
      <c r="F329" s="92"/>
      <c r="G329" s="92"/>
      <c r="H329" s="92"/>
      <c r="I329" s="92"/>
      <c r="J329" s="3"/>
    </row>
    <row r="330" spans="1:10" customFormat="1" ht="12.75" x14ac:dyDescent="0.2">
      <c r="A330" s="1"/>
      <c r="B330" s="1"/>
      <c r="C330" s="1"/>
      <c r="D330" s="92"/>
      <c r="E330" s="92"/>
      <c r="F330" s="92"/>
      <c r="G330" s="92"/>
      <c r="H330" s="92"/>
      <c r="I330" s="92"/>
      <c r="J330" s="3"/>
    </row>
    <row r="331" spans="1:10" customFormat="1" ht="12.75" x14ac:dyDescent="0.2">
      <c r="A331" s="1"/>
      <c r="B331" s="1"/>
      <c r="C331" s="1"/>
      <c r="D331" s="92"/>
      <c r="E331" s="92"/>
      <c r="F331" s="92"/>
      <c r="G331" s="92"/>
      <c r="H331" s="92"/>
      <c r="I331" s="92"/>
      <c r="J331" s="3"/>
    </row>
    <row r="332" spans="1:10" customFormat="1" ht="12.75" x14ac:dyDescent="0.2">
      <c r="A332" s="1"/>
      <c r="B332" s="1"/>
      <c r="C332" s="1"/>
      <c r="D332" s="92"/>
      <c r="E332" s="92"/>
      <c r="F332" s="92"/>
      <c r="G332" s="92"/>
      <c r="H332" s="92"/>
      <c r="I332" s="92"/>
      <c r="J332" s="3"/>
    </row>
    <row r="333" spans="1:10" customFormat="1" ht="12.75" x14ac:dyDescent="0.2">
      <c r="A333" s="1"/>
      <c r="B333" s="1"/>
      <c r="C333" s="1"/>
      <c r="D333" s="92"/>
      <c r="E333" s="92"/>
      <c r="F333" s="92"/>
      <c r="G333" s="92"/>
      <c r="H333" s="92"/>
      <c r="I333" s="92"/>
      <c r="J333" s="3"/>
    </row>
    <row r="334" spans="1:10" customFormat="1" ht="12.75" x14ac:dyDescent="0.2">
      <c r="A334" s="1"/>
      <c r="B334" s="1"/>
      <c r="C334" s="1"/>
      <c r="D334" s="92"/>
      <c r="E334" s="92"/>
      <c r="F334" s="92"/>
      <c r="G334" s="92"/>
      <c r="H334" s="92"/>
      <c r="I334" s="92"/>
      <c r="J334" s="3"/>
    </row>
    <row r="335" spans="1:10" customFormat="1" ht="12.75" x14ac:dyDescent="0.2">
      <c r="A335" s="1"/>
      <c r="B335" s="1"/>
      <c r="C335" s="1"/>
      <c r="D335" s="92"/>
      <c r="E335" s="92"/>
      <c r="F335" s="92"/>
      <c r="G335" s="92"/>
      <c r="H335" s="92"/>
      <c r="I335" s="92"/>
      <c r="J335" s="3"/>
    </row>
    <row r="336" spans="1:10" customFormat="1" ht="12.75" x14ac:dyDescent="0.2">
      <c r="A336" s="1"/>
      <c r="B336" s="1"/>
      <c r="C336" s="1"/>
      <c r="D336" s="92"/>
      <c r="E336" s="92"/>
      <c r="F336" s="92"/>
      <c r="G336" s="92"/>
      <c r="H336" s="92"/>
      <c r="I336" s="92"/>
      <c r="J336" s="3"/>
    </row>
    <row r="337" spans="1:10" customFormat="1" ht="12.75" x14ac:dyDescent="0.2">
      <c r="A337" s="1"/>
      <c r="B337" s="1"/>
      <c r="C337" s="1"/>
      <c r="D337" s="92"/>
      <c r="E337" s="92"/>
      <c r="F337" s="92"/>
      <c r="G337" s="92"/>
      <c r="H337" s="92"/>
      <c r="I337" s="92"/>
      <c r="J337" s="3"/>
    </row>
    <row r="338" spans="1:10" customFormat="1" ht="12.75" x14ac:dyDescent="0.2">
      <c r="A338" s="1"/>
      <c r="B338" s="1"/>
      <c r="C338" s="1"/>
      <c r="D338" s="92"/>
      <c r="E338" s="92"/>
      <c r="F338" s="92"/>
      <c r="G338" s="92"/>
      <c r="H338" s="92"/>
      <c r="I338" s="92"/>
      <c r="J338" s="3"/>
    </row>
    <row r="339" spans="1:10" customFormat="1" ht="12.75" x14ac:dyDescent="0.2">
      <c r="A339" s="1"/>
      <c r="B339" s="1"/>
      <c r="C339" s="1"/>
      <c r="D339" s="92"/>
      <c r="E339" s="92"/>
      <c r="F339" s="92"/>
      <c r="G339" s="92"/>
      <c r="H339" s="92"/>
      <c r="I339" s="92"/>
      <c r="J339" s="3"/>
    </row>
    <row r="340" spans="1:10" customFormat="1" ht="12.75" x14ac:dyDescent="0.2">
      <c r="A340" s="1"/>
      <c r="B340" s="1"/>
      <c r="C340" s="1"/>
      <c r="D340" s="92"/>
      <c r="E340" s="92"/>
      <c r="F340" s="92"/>
      <c r="G340" s="92"/>
      <c r="H340" s="92"/>
      <c r="I340" s="92"/>
      <c r="J340" s="3"/>
    </row>
    <row r="341" spans="1:10" customFormat="1" ht="12.75" x14ac:dyDescent="0.2">
      <c r="A341" s="1"/>
      <c r="B341" s="1"/>
      <c r="C341" s="1"/>
      <c r="D341" s="92"/>
      <c r="E341" s="92"/>
      <c r="F341" s="92"/>
      <c r="G341" s="92"/>
      <c r="H341" s="92"/>
      <c r="I341" s="92"/>
      <c r="J341" s="3"/>
    </row>
    <row r="342" spans="1:10" customFormat="1" ht="12.75" x14ac:dyDescent="0.2">
      <c r="A342" s="1"/>
      <c r="B342" s="1"/>
      <c r="C342" s="1"/>
      <c r="D342" s="92"/>
      <c r="E342" s="92"/>
      <c r="F342" s="92"/>
      <c r="G342" s="92"/>
      <c r="H342" s="92"/>
      <c r="I342" s="92"/>
      <c r="J342" s="3"/>
    </row>
    <row r="343" spans="1:10" customFormat="1" ht="12.75" x14ac:dyDescent="0.2">
      <c r="A343" s="1"/>
      <c r="B343" s="1"/>
      <c r="C343" s="1"/>
      <c r="D343" s="92"/>
      <c r="E343" s="92"/>
      <c r="F343" s="92"/>
      <c r="G343" s="92"/>
      <c r="H343" s="92"/>
      <c r="I343" s="92"/>
      <c r="J343" s="3"/>
    </row>
    <row r="344" spans="1:10" customFormat="1" ht="12.75" x14ac:dyDescent="0.2">
      <c r="A344" s="1"/>
      <c r="B344" s="1"/>
      <c r="C344" s="1"/>
      <c r="D344" s="92"/>
      <c r="E344" s="92"/>
      <c r="F344" s="92"/>
      <c r="G344" s="92"/>
      <c r="H344" s="92"/>
      <c r="I344" s="92"/>
      <c r="J344" s="3"/>
    </row>
    <row r="345" spans="1:10" customFormat="1" ht="12.75" x14ac:dyDescent="0.2">
      <c r="A345" s="1"/>
      <c r="B345" s="1"/>
      <c r="C345" s="1"/>
      <c r="D345" s="92"/>
      <c r="E345" s="92"/>
      <c r="F345" s="92"/>
      <c r="G345" s="92"/>
      <c r="H345" s="92"/>
      <c r="I345" s="92"/>
      <c r="J345" s="3"/>
    </row>
    <row r="346" spans="1:10" customFormat="1" ht="12.75" x14ac:dyDescent="0.2">
      <c r="A346" s="1"/>
      <c r="B346" s="1"/>
      <c r="C346" s="1"/>
      <c r="D346" s="92"/>
      <c r="E346" s="92"/>
      <c r="F346" s="92"/>
      <c r="G346" s="92"/>
      <c r="H346" s="92"/>
      <c r="I346" s="92"/>
      <c r="J346" s="3"/>
    </row>
    <row r="347" spans="1:10" customFormat="1" ht="12.75" x14ac:dyDescent="0.2">
      <c r="A347" s="1"/>
      <c r="B347" s="1"/>
      <c r="C347" s="1"/>
      <c r="D347" s="92"/>
      <c r="E347" s="92"/>
      <c r="F347" s="92"/>
      <c r="G347" s="92"/>
      <c r="H347" s="92"/>
      <c r="I347" s="92"/>
      <c r="J347" s="3"/>
    </row>
    <row r="348" spans="1:10" customFormat="1" ht="12.75" x14ac:dyDescent="0.2">
      <c r="A348" s="1"/>
      <c r="B348" s="1"/>
      <c r="C348" s="1"/>
      <c r="D348" s="92"/>
      <c r="E348" s="92"/>
      <c r="F348" s="92"/>
      <c r="G348" s="92"/>
      <c r="H348" s="92"/>
      <c r="I348" s="92"/>
      <c r="J348" s="3"/>
    </row>
    <row r="349" spans="1:10" customFormat="1" ht="12.75" x14ac:dyDescent="0.2">
      <c r="A349" s="1"/>
      <c r="B349" s="1"/>
      <c r="C349" s="1"/>
      <c r="D349" s="92"/>
      <c r="E349" s="92"/>
      <c r="F349" s="92"/>
      <c r="G349" s="92"/>
      <c r="H349" s="92"/>
      <c r="I349" s="92"/>
      <c r="J349" s="3"/>
    </row>
    <row r="350" spans="1:10" customFormat="1" ht="12.75" x14ac:dyDescent="0.2">
      <c r="A350" s="1"/>
      <c r="B350" s="1"/>
      <c r="C350" s="1"/>
      <c r="D350" s="92"/>
      <c r="E350" s="92"/>
      <c r="F350" s="92"/>
      <c r="G350" s="92"/>
      <c r="H350" s="92"/>
      <c r="I350" s="92"/>
      <c r="J350" s="3"/>
    </row>
    <row r="351" spans="1:10" customFormat="1" ht="12.75" x14ac:dyDescent="0.2">
      <c r="A351" s="1"/>
      <c r="B351" s="1"/>
      <c r="C351" s="1"/>
      <c r="D351" s="92"/>
      <c r="E351" s="92"/>
      <c r="F351" s="92"/>
      <c r="G351" s="92"/>
      <c r="H351" s="92"/>
      <c r="I351" s="92"/>
      <c r="J351" s="3"/>
    </row>
    <row r="352" spans="1:10" customFormat="1" ht="12.75" x14ac:dyDescent="0.2">
      <c r="A352" s="1"/>
      <c r="B352" s="1"/>
      <c r="C352" s="1"/>
      <c r="D352" s="92"/>
      <c r="E352" s="92"/>
      <c r="F352" s="92"/>
      <c r="G352" s="92"/>
      <c r="H352" s="92"/>
      <c r="I352" s="92"/>
      <c r="J352" s="3"/>
    </row>
    <row r="353" spans="1:10" customFormat="1" ht="12.75" x14ac:dyDescent="0.2">
      <c r="A353" s="1"/>
      <c r="B353" s="1"/>
      <c r="C353" s="1"/>
      <c r="D353" s="92"/>
      <c r="E353" s="92"/>
      <c r="F353" s="92"/>
      <c r="G353" s="92"/>
      <c r="H353" s="92"/>
      <c r="I353" s="92"/>
      <c r="J353" s="3"/>
    </row>
    <row r="354" spans="1:10" customFormat="1" ht="12.75" x14ac:dyDescent="0.2">
      <c r="A354" s="1"/>
      <c r="B354" s="1"/>
      <c r="C354" s="1"/>
      <c r="D354" s="92"/>
      <c r="E354" s="92"/>
      <c r="F354" s="92"/>
      <c r="G354" s="92"/>
      <c r="H354" s="92"/>
      <c r="I354" s="92"/>
      <c r="J354" s="3"/>
    </row>
    <row r="355" spans="1:10" customFormat="1" ht="12.75" x14ac:dyDescent="0.2">
      <c r="A355" s="1"/>
      <c r="B355" s="1"/>
      <c r="C355" s="1"/>
      <c r="D355" s="92"/>
      <c r="E355" s="92"/>
      <c r="F355" s="92"/>
      <c r="G355" s="92"/>
      <c r="H355" s="92"/>
      <c r="I355" s="92"/>
      <c r="J355" s="3"/>
    </row>
    <row r="356" spans="1:10" customFormat="1" ht="12.75" x14ac:dyDescent="0.2">
      <c r="A356" s="1"/>
      <c r="B356" s="1"/>
      <c r="C356" s="1"/>
      <c r="D356" s="92"/>
      <c r="E356" s="92"/>
      <c r="F356" s="92"/>
      <c r="G356" s="92"/>
      <c r="H356" s="92"/>
      <c r="I356" s="92"/>
      <c r="J35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Texture summary</vt:lpstr>
      <vt:lpstr>Texture AD-OD correction</vt:lpstr>
      <vt:lpstr>Texture-calc</vt:lpstr>
      <vt:lpstr>Texture-raw data</vt:lpstr>
      <vt:lpstr>Clean beaker wts, feb-2015</vt:lpstr>
      <vt:lpstr>AD-OD sorted</vt:lpstr>
      <vt:lpstr>AD-OD raw data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 heine</dc:creator>
  <cp:lastModifiedBy>Paul Heine</cp:lastModifiedBy>
  <dcterms:created xsi:type="dcterms:W3CDTF">2012-03-20T02:13:18Z</dcterms:created>
  <dcterms:modified xsi:type="dcterms:W3CDTF">2015-08-19T23:44:48Z</dcterms:modified>
</cp:coreProperties>
</file>