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richter1\richter-research\a CALHOUN\CALHOUN CZO\Sample Data\Mineral soil\Reference HW4_2014 collection\"/>
    </mc:Choice>
  </mc:AlternateContent>
  <bookViews>
    <workbookView xWindow="0" yWindow="0" windowWidth="28800" windowHeight="12435"/>
  </bookViews>
  <sheets>
    <sheet name="REF4 texture summary" sheetId="6" r:id="rId1"/>
    <sheet name="Texture sort" sheetId="13" r:id="rId2"/>
    <sheet name="Tx calculations" sheetId="12" r:id="rId3"/>
    <sheet name="Tx merge beakers with raw data" sheetId="11" r:id="rId4"/>
    <sheet name="Texture raw data" sheetId="5" r:id="rId5"/>
    <sheet name="Beaker wts by analysis date" sheetId="9" r:id="rId6"/>
    <sheet name="Texture-clean beaker wts" sheetId="7" r:id="rId7"/>
    <sheet name="AD-OD conversion factors" sheetId="8" r:id="rId8"/>
  </sheets>
  <calcPr calcId="152511"/>
</workbook>
</file>

<file path=xl/calcChain.xml><?xml version="1.0" encoding="utf-8"?>
<calcChain xmlns="http://schemas.openxmlformats.org/spreadsheetml/2006/main">
  <c r="M122" i="12" l="1"/>
  <c r="K122" i="12"/>
  <c r="M121" i="12"/>
  <c r="L121" i="12"/>
  <c r="P121" i="12" s="1"/>
  <c r="K121" i="12"/>
  <c r="N121" i="12" s="1"/>
  <c r="M120" i="12"/>
  <c r="K120" i="12"/>
  <c r="M119" i="12"/>
  <c r="K119" i="12"/>
  <c r="M118" i="12"/>
  <c r="K118" i="12"/>
  <c r="M117" i="12"/>
  <c r="L117" i="12"/>
  <c r="P117" i="12" s="1"/>
  <c r="K117" i="12"/>
  <c r="N117" i="12" s="1"/>
  <c r="M116" i="12"/>
  <c r="K116" i="12"/>
  <c r="M115" i="12"/>
  <c r="K115" i="12"/>
  <c r="M114" i="12"/>
  <c r="K114" i="12"/>
  <c r="M113" i="12"/>
  <c r="L113" i="12"/>
  <c r="P113" i="12" s="1"/>
  <c r="K113" i="12"/>
  <c r="N113" i="12" s="1"/>
  <c r="M112" i="12"/>
  <c r="K112" i="12"/>
  <c r="M111" i="12"/>
  <c r="K111" i="12"/>
  <c r="M110" i="12"/>
  <c r="K110" i="12"/>
  <c r="M108" i="12"/>
  <c r="L108" i="12"/>
  <c r="P108" i="12" s="1"/>
  <c r="K108" i="12"/>
  <c r="N108" i="12" s="1"/>
  <c r="M107" i="12"/>
  <c r="K107" i="12"/>
  <c r="M106" i="12"/>
  <c r="K106" i="12"/>
  <c r="M105" i="12"/>
  <c r="K105" i="12"/>
  <c r="M104" i="12"/>
  <c r="L104" i="12"/>
  <c r="P104" i="12" s="1"/>
  <c r="K104" i="12"/>
  <c r="N104" i="12" s="1"/>
  <c r="M103" i="12"/>
  <c r="K103" i="12"/>
  <c r="M102" i="12"/>
  <c r="K102" i="12"/>
  <c r="L102" i="12" s="1"/>
  <c r="P102" i="12" s="1"/>
  <c r="M98" i="12"/>
  <c r="K98" i="12"/>
  <c r="M97" i="12"/>
  <c r="K97" i="12"/>
  <c r="M96" i="12"/>
  <c r="L96" i="12"/>
  <c r="O96" i="12" s="1"/>
  <c r="K96" i="12"/>
  <c r="N96" i="12" s="1"/>
  <c r="M95" i="12"/>
  <c r="K95" i="12"/>
  <c r="M94" i="12"/>
  <c r="K94" i="12"/>
  <c r="M93" i="12"/>
  <c r="K93" i="12"/>
  <c r="M92" i="12"/>
  <c r="L92" i="12"/>
  <c r="O92" i="12" s="1"/>
  <c r="K92" i="12"/>
  <c r="N92" i="12" s="1"/>
  <c r="M91" i="12"/>
  <c r="K91" i="12"/>
  <c r="M90" i="12"/>
  <c r="K90" i="12"/>
  <c r="M89" i="12"/>
  <c r="K89" i="12"/>
  <c r="M88" i="12"/>
  <c r="L88" i="12"/>
  <c r="O88" i="12" s="1"/>
  <c r="K88" i="12"/>
  <c r="N88" i="12" s="1"/>
  <c r="M87" i="12"/>
  <c r="K87" i="12"/>
  <c r="M86" i="12"/>
  <c r="K86" i="12"/>
  <c r="M85" i="12"/>
  <c r="K85" i="12"/>
  <c r="M84" i="12"/>
  <c r="L84" i="12"/>
  <c r="O84" i="12" s="1"/>
  <c r="K84" i="12"/>
  <c r="N84" i="12" s="1"/>
  <c r="M82" i="12"/>
  <c r="K82" i="12"/>
  <c r="M81" i="12"/>
  <c r="K81" i="12"/>
  <c r="M80" i="12"/>
  <c r="K80" i="12"/>
  <c r="M79" i="12"/>
  <c r="L79" i="12"/>
  <c r="O79" i="12" s="1"/>
  <c r="K79" i="12"/>
  <c r="N79" i="12" s="1"/>
  <c r="M78" i="12"/>
  <c r="K78" i="12"/>
  <c r="R27" i="12"/>
  <c r="R26" i="12"/>
  <c r="R25" i="12"/>
  <c r="R24" i="12"/>
  <c r="R23" i="12"/>
  <c r="R22" i="12"/>
  <c r="R21" i="12"/>
  <c r="R19" i="12"/>
  <c r="R18" i="12"/>
  <c r="R17" i="12"/>
  <c r="R16" i="12"/>
  <c r="R15" i="12"/>
  <c r="R14" i="12"/>
  <c r="R13" i="12"/>
  <c r="R12" i="12"/>
  <c r="R11" i="12"/>
  <c r="R10" i="12"/>
  <c r="M74" i="12"/>
  <c r="K74" i="12"/>
  <c r="M73" i="12"/>
  <c r="L73" i="12"/>
  <c r="O73" i="12" s="1"/>
  <c r="K73" i="12"/>
  <c r="N73" i="12" s="1"/>
  <c r="M72" i="12"/>
  <c r="K72" i="12"/>
  <c r="M71" i="12"/>
  <c r="K71" i="12"/>
  <c r="M70" i="12"/>
  <c r="K70" i="12"/>
  <c r="M68" i="12"/>
  <c r="L68" i="12"/>
  <c r="O68" i="12" s="1"/>
  <c r="K68" i="12"/>
  <c r="N68" i="12" s="1"/>
  <c r="M67" i="12"/>
  <c r="K67" i="12"/>
  <c r="M66" i="12"/>
  <c r="K66" i="12"/>
  <c r="M65" i="12"/>
  <c r="K65" i="12"/>
  <c r="M63" i="12"/>
  <c r="K63" i="12"/>
  <c r="M61" i="12"/>
  <c r="K61" i="12"/>
  <c r="M60" i="12"/>
  <c r="K60" i="12"/>
  <c r="M59" i="12"/>
  <c r="L59" i="12"/>
  <c r="P59" i="12" s="1"/>
  <c r="K59" i="12"/>
  <c r="M58" i="12"/>
  <c r="K58" i="12"/>
  <c r="M57" i="12"/>
  <c r="K57" i="12"/>
  <c r="L57" i="12" s="1"/>
  <c r="M56" i="12"/>
  <c r="K56" i="12"/>
  <c r="M55" i="12"/>
  <c r="L55" i="12"/>
  <c r="P55" i="12" s="1"/>
  <c r="K55" i="12"/>
  <c r="M54" i="12"/>
  <c r="K54" i="12"/>
  <c r="L54" i="12" s="1"/>
  <c r="M50" i="12"/>
  <c r="K50" i="12"/>
  <c r="M49" i="12"/>
  <c r="K49" i="12"/>
  <c r="M48" i="12"/>
  <c r="L48" i="12"/>
  <c r="O48" i="12" s="1"/>
  <c r="K48" i="12"/>
  <c r="N48" i="12" s="1"/>
  <c r="M47" i="12"/>
  <c r="K47" i="12"/>
  <c r="M46" i="12"/>
  <c r="K46" i="12"/>
  <c r="M45" i="12"/>
  <c r="K45" i="12"/>
  <c r="M44" i="12"/>
  <c r="L44" i="12"/>
  <c r="O44" i="12" s="1"/>
  <c r="K44" i="12"/>
  <c r="N44" i="12" s="1"/>
  <c r="M43" i="12"/>
  <c r="K43" i="12"/>
  <c r="M42" i="12"/>
  <c r="K42" i="12"/>
  <c r="M41" i="12"/>
  <c r="K41" i="12"/>
  <c r="M40" i="12"/>
  <c r="L40" i="12"/>
  <c r="O40" i="12" s="1"/>
  <c r="K40" i="12"/>
  <c r="N40" i="12" s="1"/>
  <c r="M39" i="12"/>
  <c r="K39" i="12"/>
  <c r="M38" i="12"/>
  <c r="K38" i="12"/>
  <c r="M37" i="12"/>
  <c r="K37" i="12"/>
  <c r="M36" i="12"/>
  <c r="L36" i="12"/>
  <c r="O36" i="12" s="1"/>
  <c r="K36" i="12"/>
  <c r="N36" i="12" s="1"/>
  <c r="M35" i="12"/>
  <c r="K35" i="12"/>
  <c r="M34" i="12"/>
  <c r="K34" i="12"/>
  <c r="M32" i="12"/>
  <c r="K32" i="12"/>
  <c r="R31" i="12"/>
  <c r="M31" i="12"/>
  <c r="K31" i="12"/>
  <c r="M27" i="12"/>
  <c r="L27" i="12"/>
  <c r="O27" i="12" s="1"/>
  <c r="M26" i="12"/>
  <c r="N25" i="12"/>
  <c r="M25" i="12"/>
  <c r="L25" i="12"/>
  <c r="P25" i="12" s="1"/>
  <c r="M24" i="12"/>
  <c r="M23" i="12"/>
  <c r="L23" i="12"/>
  <c r="O23" i="12" s="1"/>
  <c r="M22" i="12"/>
  <c r="N21" i="12"/>
  <c r="M21" i="12"/>
  <c r="L21" i="12"/>
  <c r="P21" i="12" s="1"/>
  <c r="M19" i="12"/>
  <c r="M18" i="12"/>
  <c r="L18" i="12"/>
  <c r="O18" i="12" s="1"/>
  <c r="M17" i="12"/>
  <c r="P16" i="12"/>
  <c r="O16" i="12"/>
  <c r="N16" i="12"/>
  <c r="M16" i="12"/>
  <c r="L16" i="12"/>
  <c r="O15" i="12"/>
  <c r="M15" i="12"/>
  <c r="L15" i="12"/>
  <c r="N15" i="12" s="1"/>
  <c r="M14" i="12"/>
  <c r="L14" i="12"/>
  <c r="O14" i="12" s="1"/>
  <c r="M13" i="12"/>
  <c r="O12" i="12"/>
  <c r="N12" i="12"/>
  <c r="M12" i="12"/>
  <c r="L12" i="12"/>
  <c r="P12" i="12" s="1"/>
  <c r="O11" i="12"/>
  <c r="M11" i="12"/>
  <c r="L11" i="12"/>
  <c r="N11" i="12" s="1"/>
  <c r="P10" i="12"/>
  <c r="O10" i="12"/>
  <c r="N10" i="12"/>
  <c r="L10" i="12"/>
  <c r="M10" i="12"/>
  <c r="K27" i="12"/>
  <c r="K26" i="12"/>
  <c r="K25" i="12"/>
  <c r="K24" i="12"/>
  <c r="K23" i="12"/>
  <c r="K22" i="12"/>
  <c r="K21" i="12"/>
  <c r="K19" i="12"/>
  <c r="K18" i="12"/>
  <c r="K17" i="12"/>
  <c r="K16" i="12"/>
  <c r="K15" i="12"/>
  <c r="K14" i="12"/>
  <c r="K13" i="12"/>
  <c r="K12" i="12"/>
  <c r="K11" i="12"/>
  <c r="K10" i="12"/>
  <c r="Q101" i="12"/>
  <c r="Q77" i="12"/>
  <c r="Q53" i="12"/>
  <c r="Q30" i="12"/>
  <c r="Q9" i="12"/>
  <c r="J122" i="12"/>
  <c r="I122" i="12"/>
  <c r="J121" i="12"/>
  <c r="I121" i="12"/>
  <c r="J120" i="12"/>
  <c r="I120" i="12"/>
  <c r="J119" i="12"/>
  <c r="I119" i="12"/>
  <c r="J118" i="12"/>
  <c r="I118" i="12"/>
  <c r="J117" i="12"/>
  <c r="I117" i="12"/>
  <c r="J116" i="12"/>
  <c r="I116" i="12"/>
  <c r="J115" i="12"/>
  <c r="I115" i="12"/>
  <c r="J114" i="12"/>
  <c r="I114" i="12"/>
  <c r="J113" i="12"/>
  <c r="I113" i="12"/>
  <c r="J112" i="12"/>
  <c r="I112" i="12"/>
  <c r="J111" i="12"/>
  <c r="I111" i="12"/>
  <c r="J110" i="12"/>
  <c r="I110" i="12"/>
  <c r="J109" i="12"/>
  <c r="I109" i="12"/>
  <c r="J108" i="12"/>
  <c r="I108" i="12"/>
  <c r="J107" i="12"/>
  <c r="I107" i="12"/>
  <c r="J106" i="12"/>
  <c r="I106" i="12"/>
  <c r="J105" i="12"/>
  <c r="I105" i="12"/>
  <c r="J104" i="12"/>
  <c r="I104" i="12"/>
  <c r="J103" i="12"/>
  <c r="I103" i="12"/>
  <c r="J102" i="12"/>
  <c r="I102" i="12"/>
  <c r="J98" i="12"/>
  <c r="I98" i="12"/>
  <c r="J97" i="12"/>
  <c r="I97" i="12"/>
  <c r="J96" i="12"/>
  <c r="I96" i="12"/>
  <c r="J95" i="12"/>
  <c r="I95" i="12"/>
  <c r="J94" i="12"/>
  <c r="I94" i="12"/>
  <c r="J93" i="12"/>
  <c r="I93" i="12"/>
  <c r="J92" i="12"/>
  <c r="I92" i="12"/>
  <c r="J91" i="12"/>
  <c r="I91" i="12"/>
  <c r="J90" i="12"/>
  <c r="I90" i="12"/>
  <c r="J89" i="12"/>
  <c r="I89" i="12"/>
  <c r="J88" i="12"/>
  <c r="I88" i="12"/>
  <c r="J87" i="12"/>
  <c r="I87" i="12"/>
  <c r="J86" i="12"/>
  <c r="I86" i="12"/>
  <c r="J85" i="12"/>
  <c r="I85" i="12"/>
  <c r="J84" i="12"/>
  <c r="I84" i="12"/>
  <c r="J83" i="12"/>
  <c r="I83" i="12"/>
  <c r="J82" i="12"/>
  <c r="I82" i="12"/>
  <c r="J81" i="12"/>
  <c r="I81" i="12"/>
  <c r="J80" i="12"/>
  <c r="I80" i="12"/>
  <c r="J79" i="12"/>
  <c r="I79" i="12"/>
  <c r="J78" i="12"/>
  <c r="I78" i="12"/>
  <c r="J74" i="12"/>
  <c r="I74" i="12"/>
  <c r="J73" i="12"/>
  <c r="I73" i="12"/>
  <c r="J72" i="12"/>
  <c r="I72" i="12"/>
  <c r="J71" i="12"/>
  <c r="I71" i="12"/>
  <c r="J70" i="12"/>
  <c r="I70" i="12"/>
  <c r="J69" i="12"/>
  <c r="J68" i="12"/>
  <c r="I68" i="12"/>
  <c r="J67" i="12"/>
  <c r="I67" i="12"/>
  <c r="J66" i="12"/>
  <c r="I66" i="12"/>
  <c r="J65" i="12"/>
  <c r="I65" i="12"/>
  <c r="J64" i="12"/>
  <c r="J63" i="12"/>
  <c r="I63" i="12"/>
  <c r="J62" i="12"/>
  <c r="J61" i="12"/>
  <c r="I61" i="12"/>
  <c r="J60" i="12"/>
  <c r="I60" i="12"/>
  <c r="J59" i="12"/>
  <c r="I59" i="12"/>
  <c r="J58" i="12"/>
  <c r="I58" i="12"/>
  <c r="J57" i="12"/>
  <c r="I57" i="12"/>
  <c r="J56" i="12"/>
  <c r="I56" i="12"/>
  <c r="J55" i="12"/>
  <c r="I55" i="12"/>
  <c r="J54" i="12"/>
  <c r="I54" i="12"/>
  <c r="J50" i="12"/>
  <c r="I50" i="12"/>
  <c r="J49" i="12"/>
  <c r="I49" i="12"/>
  <c r="J48" i="12"/>
  <c r="I48" i="12"/>
  <c r="J47" i="12"/>
  <c r="I47" i="12"/>
  <c r="J46" i="12"/>
  <c r="I46" i="12"/>
  <c r="J45" i="12"/>
  <c r="I45" i="12"/>
  <c r="J44" i="12"/>
  <c r="I44" i="12"/>
  <c r="J43" i="12"/>
  <c r="I43" i="12"/>
  <c r="J42" i="12"/>
  <c r="I42" i="12"/>
  <c r="J41" i="12"/>
  <c r="I41" i="12"/>
  <c r="J40" i="12"/>
  <c r="I40" i="12"/>
  <c r="J39" i="12"/>
  <c r="I39" i="12"/>
  <c r="J38" i="12"/>
  <c r="I38" i="12"/>
  <c r="J37" i="12"/>
  <c r="I37" i="12"/>
  <c r="J36" i="12"/>
  <c r="I36" i="12"/>
  <c r="J35" i="12"/>
  <c r="I35" i="12"/>
  <c r="J34" i="12"/>
  <c r="I34" i="12"/>
  <c r="J33" i="12"/>
  <c r="I33" i="12"/>
  <c r="J32" i="12"/>
  <c r="I32" i="12"/>
  <c r="J31" i="12"/>
  <c r="I31" i="12"/>
  <c r="J27" i="12"/>
  <c r="I27" i="12"/>
  <c r="J26" i="12"/>
  <c r="I26" i="12"/>
  <c r="J25" i="12"/>
  <c r="I25" i="12"/>
  <c r="J24" i="12"/>
  <c r="I24" i="12"/>
  <c r="J23" i="12"/>
  <c r="I23" i="12"/>
  <c r="J22" i="12"/>
  <c r="I22" i="12"/>
  <c r="J21" i="12"/>
  <c r="I21" i="12"/>
  <c r="J20" i="12"/>
  <c r="I20" i="12"/>
  <c r="J19" i="12"/>
  <c r="I19" i="12"/>
  <c r="J18" i="12"/>
  <c r="I18" i="12"/>
  <c r="J17" i="12"/>
  <c r="I17" i="12"/>
  <c r="J16" i="12"/>
  <c r="I16" i="12"/>
  <c r="J15" i="12"/>
  <c r="I15" i="12"/>
  <c r="J14" i="12"/>
  <c r="I14" i="12"/>
  <c r="J13" i="12"/>
  <c r="I13" i="12"/>
  <c r="J12" i="12"/>
  <c r="I12" i="12"/>
  <c r="J11" i="12"/>
  <c r="I11" i="12"/>
  <c r="J10" i="12"/>
  <c r="I10" i="12"/>
  <c r="R108" i="12" l="1"/>
  <c r="N116" i="12"/>
  <c r="P119" i="12"/>
  <c r="N103" i="12"/>
  <c r="P106" i="12"/>
  <c r="P116" i="12"/>
  <c r="N118" i="12"/>
  <c r="N107" i="12"/>
  <c r="P118" i="12"/>
  <c r="P120" i="12"/>
  <c r="L103" i="12"/>
  <c r="O103" i="12" s="1"/>
  <c r="L107" i="12"/>
  <c r="O107" i="12" s="1"/>
  <c r="L112" i="12"/>
  <c r="O112" i="12" s="1"/>
  <c r="L116" i="12"/>
  <c r="O116" i="12" s="1"/>
  <c r="L120" i="12"/>
  <c r="O120" i="12" s="1"/>
  <c r="L106" i="12"/>
  <c r="L111" i="12"/>
  <c r="P111" i="12" s="1"/>
  <c r="L115" i="12"/>
  <c r="P115" i="12" s="1"/>
  <c r="L119" i="12"/>
  <c r="O104" i="12"/>
  <c r="R104" i="12" s="1"/>
  <c r="L105" i="12"/>
  <c r="O105" i="12" s="1"/>
  <c r="O108" i="12"/>
  <c r="L110" i="12"/>
  <c r="O110" i="12" s="1"/>
  <c r="O113" i="12"/>
  <c r="R113" i="12" s="1"/>
  <c r="L114" i="12"/>
  <c r="O114" i="12" s="1"/>
  <c r="O117" i="12"/>
  <c r="R117" i="12" s="1"/>
  <c r="L118" i="12"/>
  <c r="O118" i="12" s="1"/>
  <c r="O121" i="12"/>
  <c r="R121" i="12" s="1"/>
  <c r="L122" i="12"/>
  <c r="O122" i="12" s="1"/>
  <c r="N102" i="12"/>
  <c r="R102" i="12" s="1"/>
  <c r="O102" i="12"/>
  <c r="P89" i="12"/>
  <c r="N80" i="12"/>
  <c r="R80" i="12" s="1"/>
  <c r="P86" i="12"/>
  <c r="N97" i="12"/>
  <c r="P80" i="12"/>
  <c r="N87" i="12"/>
  <c r="P97" i="12"/>
  <c r="N89" i="12"/>
  <c r="R89" i="12" s="1"/>
  <c r="P94" i="12"/>
  <c r="P79" i="12"/>
  <c r="R79" i="12" s="1"/>
  <c r="P84" i="12"/>
  <c r="R84" i="12" s="1"/>
  <c r="P88" i="12"/>
  <c r="R88" i="12" s="1"/>
  <c r="P92" i="12"/>
  <c r="R92" i="12" s="1"/>
  <c r="P96" i="12"/>
  <c r="R96" i="12" s="1"/>
  <c r="L82" i="12"/>
  <c r="O82" i="12" s="1"/>
  <c r="L87" i="12"/>
  <c r="O87" i="12" s="1"/>
  <c r="L91" i="12"/>
  <c r="O91" i="12" s="1"/>
  <c r="L95" i="12"/>
  <c r="O95" i="12" s="1"/>
  <c r="L81" i="12"/>
  <c r="P81" i="12" s="1"/>
  <c r="L86" i="12"/>
  <c r="L90" i="12"/>
  <c r="L94" i="12"/>
  <c r="L98" i="12"/>
  <c r="P98" i="12" s="1"/>
  <c r="L80" i="12"/>
  <c r="O80" i="12" s="1"/>
  <c r="L85" i="12"/>
  <c r="O85" i="12" s="1"/>
  <c r="L89" i="12"/>
  <c r="O89" i="12" s="1"/>
  <c r="L93" i="12"/>
  <c r="O93" i="12" s="1"/>
  <c r="L97" i="12"/>
  <c r="O97" i="12" s="1"/>
  <c r="N78" i="12"/>
  <c r="P78" i="12"/>
  <c r="L78" i="12"/>
  <c r="O78" i="12" s="1"/>
  <c r="R68" i="12"/>
  <c r="N74" i="12"/>
  <c r="N57" i="12"/>
  <c r="O57" i="12"/>
  <c r="P60" i="12"/>
  <c r="P66" i="12"/>
  <c r="P57" i="12"/>
  <c r="N61" i="12"/>
  <c r="N63" i="12"/>
  <c r="P70" i="12"/>
  <c r="N58" i="12"/>
  <c r="P65" i="12"/>
  <c r="N72" i="12"/>
  <c r="R72" i="12" s="1"/>
  <c r="L58" i="12"/>
  <c r="O58" i="12" s="1"/>
  <c r="L63" i="12"/>
  <c r="O63" i="12" s="1"/>
  <c r="P73" i="12"/>
  <c r="R73" i="12" s="1"/>
  <c r="N55" i="12"/>
  <c r="R55" i="12" s="1"/>
  <c r="N59" i="12"/>
  <c r="L61" i="12"/>
  <c r="O61" i="12" s="1"/>
  <c r="P61" i="12"/>
  <c r="L67" i="12"/>
  <c r="O67" i="12" s="1"/>
  <c r="L72" i="12"/>
  <c r="O72" i="12" s="1"/>
  <c r="P72" i="12"/>
  <c r="P58" i="12"/>
  <c r="P68" i="12"/>
  <c r="O55" i="12"/>
  <c r="L56" i="12"/>
  <c r="O59" i="12"/>
  <c r="L60" i="12"/>
  <c r="L66" i="12"/>
  <c r="L71" i="12"/>
  <c r="P71" i="12" s="1"/>
  <c r="L65" i="12"/>
  <c r="L70" i="12"/>
  <c r="L74" i="12"/>
  <c r="O74" i="12" s="1"/>
  <c r="O54" i="12"/>
  <c r="P54" i="12"/>
  <c r="N54" i="12"/>
  <c r="R44" i="12"/>
  <c r="N37" i="12"/>
  <c r="P42" i="12"/>
  <c r="R48" i="12"/>
  <c r="P37" i="12"/>
  <c r="P39" i="12"/>
  <c r="P43" i="12"/>
  <c r="P36" i="12"/>
  <c r="R36" i="12" s="1"/>
  <c r="P40" i="12"/>
  <c r="R40" i="12" s="1"/>
  <c r="P44" i="12"/>
  <c r="P48" i="12"/>
  <c r="L35" i="12"/>
  <c r="O35" i="12" s="1"/>
  <c r="L39" i="12"/>
  <c r="O39" i="12" s="1"/>
  <c r="L43" i="12"/>
  <c r="O43" i="12" s="1"/>
  <c r="L47" i="12"/>
  <c r="O47" i="12" s="1"/>
  <c r="L34" i="12"/>
  <c r="L38" i="12"/>
  <c r="P38" i="12" s="1"/>
  <c r="L42" i="12"/>
  <c r="L46" i="12"/>
  <c r="L50" i="12"/>
  <c r="L32" i="12"/>
  <c r="O32" i="12" s="1"/>
  <c r="L37" i="12"/>
  <c r="O37" i="12" s="1"/>
  <c r="L41" i="12"/>
  <c r="O41" i="12" s="1"/>
  <c r="L45" i="12"/>
  <c r="O45" i="12" s="1"/>
  <c r="L49" i="12"/>
  <c r="O49" i="12" s="1"/>
  <c r="L31" i="12"/>
  <c r="P19" i="12"/>
  <c r="P24" i="12"/>
  <c r="P26" i="12"/>
  <c r="P22" i="12"/>
  <c r="P11" i="12"/>
  <c r="P15" i="12"/>
  <c r="L19" i="12"/>
  <c r="O21" i="12"/>
  <c r="L24" i="12"/>
  <c r="O25" i="12"/>
  <c r="P14" i="12"/>
  <c r="P23" i="12"/>
  <c r="N14" i="12"/>
  <c r="N27" i="12"/>
  <c r="P18" i="12"/>
  <c r="P27" i="12"/>
  <c r="N18" i="12"/>
  <c r="N23" i="12"/>
  <c r="L13" i="12"/>
  <c r="L17" i="12"/>
  <c r="L22" i="12"/>
  <c r="L26" i="12"/>
  <c r="N106" i="12" l="1"/>
  <c r="O106" i="12"/>
  <c r="P107" i="12"/>
  <c r="P103" i="12"/>
  <c r="P114" i="12"/>
  <c r="N114" i="12"/>
  <c r="R114" i="12" s="1"/>
  <c r="R116" i="12"/>
  <c r="N119" i="12"/>
  <c r="R119" i="12" s="1"/>
  <c r="O119" i="12"/>
  <c r="N122" i="12"/>
  <c r="R122" i="12" s="1"/>
  <c r="N120" i="12"/>
  <c r="R120" i="12" s="1"/>
  <c r="P112" i="12"/>
  <c r="N110" i="12"/>
  <c r="N111" i="12"/>
  <c r="R111" i="12" s="1"/>
  <c r="O111" i="12"/>
  <c r="N112" i="12"/>
  <c r="R112" i="12" s="1"/>
  <c r="N105" i="12"/>
  <c r="R103" i="12"/>
  <c r="N115" i="12"/>
  <c r="O115" i="12"/>
  <c r="P122" i="12"/>
  <c r="R107" i="12"/>
  <c r="R118" i="12"/>
  <c r="P110" i="12"/>
  <c r="P105" i="12"/>
  <c r="O90" i="12"/>
  <c r="N90" i="12"/>
  <c r="N85" i="12"/>
  <c r="R97" i="12"/>
  <c r="N93" i="12"/>
  <c r="R93" i="12" s="1"/>
  <c r="O86" i="12"/>
  <c r="N86" i="12"/>
  <c r="P87" i="12"/>
  <c r="R87" i="12" s="1"/>
  <c r="P82" i="12"/>
  <c r="P95" i="12"/>
  <c r="N82" i="12"/>
  <c r="P91" i="12"/>
  <c r="O98" i="12"/>
  <c r="N98" i="12"/>
  <c r="R98" i="12" s="1"/>
  <c r="O81" i="12"/>
  <c r="N81" i="12"/>
  <c r="R81" i="12" s="1"/>
  <c r="P85" i="12"/>
  <c r="P90" i="12"/>
  <c r="P93" i="12"/>
  <c r="O94" i="12"/>
  <c r="N94" i="12"/>
  <c r="N91" i="12"/>
  <c r="R91" i="12" s="1"/>
  <c r="N95" i="12"/>
  <c r="R78" i="12"/>
  <c r="N56" i="12"/>
  <c r="O56" i="12"/>
  <c r="N67" i="12"/>
  <c r="O66" i="12"/>
  <c r="N66" i="12"/>
  <c r="R66" i="12" s="1"/>
  <c r="R63" i="12"/>
  <c r="R61" i="12"/>
  <c r="O70" i="12"/>
  <c r="N70" i="12"/>
  <c r="R70" i="12" s="1"/>
  <c r="O60" i="12"/>
  <c r="N60" i="12"/>
  <c r="R58" i="12"/>
  <c r="P56" i="12"/>
  <c r="O65" i="12"/>
  <c r="N65" i="12"/>
  <c r="P63" i="12"/>
  <c r="P67" i="12"/>
  <c r="R59" i="12"/>
  <c r="P74" i="12"/>
  <c r="R57" i="12"/>
  <c r="N71" i="12"/>
  <c r="O71" i="12"/>
  <c r="R74" i="12"/>
  <c r="R54" i="12"/>
  <c r="O50" i="12"/>
  <c r="N50" i="12"/>
  <c r="O34" i="12"/>
  <c r="N34" i="12"/>
  <c r="R34" i="12" s="1"/>
  <c r="N35" i="12"/>
  <c r="P35" i="12"/>
  <c r="P45" i="12"/>
  <c r="O46" i="12"/>
  <c r="N46" i="12"/>
  <c r="P50" i="12"/>
  <c r="P41" i="12"/>
  <c r="P46" i="12"/>
  <c r="P32" i="12"/>
  <c r="O42" i="12"/>
  <c r="N42" i="12"/>
  <c r="N47" i="12"/>
  <c r="R47" i="12" s="1"/>
  <c r="N43" i="12"/>
  <c r="R43" i="12" s="1"/>
  <c r="N39" i="12"/>
  <c r="R39" i="12" s="1"/>
  <c r="N49" i="12"/>
  <c r="O38" i="12"/>
  <c r="N38" i="12"/>
  <c r="N45" i="12"/>
  <c r="R45" i="12" s="1"/>
  <c r="P34" i="12"/>
  <c r="N41" i="12"/>
  <c r="R41" i="12" s="1"/>
  <c r="P49" i="12"/>
  <c r="R37" i="12"/>
  <c r="P47" i="12"/>
  <c r="N32" i="12"/>
  <c r="R32" i="12" s="1"/>
  <c r="N31" i="12"/>
  <c r="O31" i="12"/>
  <c r="P31" i="12"/>
  <c r="O17" i="12"/>
  <c r="N17" i="12"/>
  <c r="O13" i="12"/>
  <c r="N13" i="12"/>
  <c r="N19" i="12"/>
  <c r="O19" i="12"/>
  <c r="O26" i="12"/>
  <c r="N26" i="12"/>
  <c r="O22" i="12"/>
  <c r="N22" i="12"/>
  <c r="N24" i="12"/>
  <c r="O24" i="12"/>
  <c r="P17" i="12"/>
  <c r="P13" i="12"/>
  <c r="R115" i="12" l="1"/>
  <c r="R105" i="12"/>
  <c r="R110" i="12"/>
  <c r="R106" i="12"/>
  <c r="R95" i="12"/>
  <c r="R82" i="12"/>
  <c r="R86" i="12"/>
  <c r="R85" i="12"/>
  <c r="R90" i="12"/>
  <c r="R94" i="12"/>
  <c r="R71" i="12"/>
  <c r="R56" i="12"/>
  <c r="R65" i="12"/>
  <c r="R60" i="12"/>
  <c r="R67" i="12"/>
  <c r="R49" i="12"/>
  <c r="R42" i="12"/>
  <c r="R50" i="12"/>
  <c r="R38" i="12"/>
  <c r="R46" i="12"/>
  <c r="R35" i="12"/>
  <c r="F122" i="12" l="1"/>
  <c r="F121" i="12"/>
  <c r="F120" i="12"/>
  <c r="F119" i="12"/>
  <c r="F118" i="12"/>
  <c r="F117" i="12"/>
  <c r="F116" i="12"/>
  <c r="F115" i="12"/>
  <c r="F114" i="12"/>
  <c r="F113" i="12"/>
  <c r="F112" i="12"/>
  <c r="F111" i="12"/>
  <c r="F110" i="12"/>
  <c r="F109" i="12"/>
  <c r="F108" i="12"/>
  <c r="F107" i="12"/>
  <c r="F106" i="12"/>
  <c r="F105" i="12"/>
  <c r="F104" i="12"/>
  <c r="F103" i="12"/>
  <c r="F102" i="12"/>
  <c r="F98" i="12"/>
  <c r="F97" i="12"/>
  <c r="F96" i="12"/>
  <c r="F95" i="12"/>
  <c r="F94" i="12"/>
  <c r="F93" i="12"/>
  <c r="F92" i="12"/>
  <c r="F91" i="12"/>
  <c r="F90" i="12"/>
  <c r="F89" i="12"/>
  <c r="F88" i="12"/>
  <c r="F87" i="12"/>
  <c r="F86" i="12"/>
  <c r="F85" i="12"/>
  <c r="F84" i="12"/>
  <c r="F83" i="12"/>
  <c r="F82" i="12"/>
  <c r="F81" i="12"/>
  <c r="F80" i="12"/>
  <c r="F79" i="12"/>
  <c r="F78" i="12"/>
  <c r="F74" i="12"/>
  <c r="F73" i="12"/>
  <c r="F72" i="12"/>
  <c r="F71" i="12"/>
  <c r="F70" i="12"/>
  <c r="F68" i="12"/>
  <c r="F67" i="12"/>
  <c r="F66" i="12"/>
  <c r="F65" i="12"/>
  <c r="F63" i="12"/>
  <c r="F61" i="12"/>
  <c r="F60" i="12"/>
  <c r="F59" i="12"/>
  <c r="F58" i="12"/>
  <c r="F57" i="12"/>
  <c r="F56" i="12"/>
  <c r="F55" i="12"/>
  <c r="F54" i="12"/>
  <c r="F50" i="12"/>
  <c r="F49" i="12"/>
  <c r="F48" i="12"/>
  <c r="F47" i="12"/>
  <c r="F46" i="12"/>
  <c r="F45" i="12"/>
  <c r="F44" i="12"/>
  <c r="F43" i="12"/>
  <c r="F42" i="12"/>
  <c r="F41" i="12"/>
  <c r="F40" i="12"/>
  <c r="F39" i="12"/>
  <c r="F38" i="12"/>
  <c r="F37" i="12"/>
  <c r="F36" i="12"/>
  <c r="F35" i="12"/>
  <c r="F34" i="12"/>
  <c r="F33" i="12"/>
  <c r="F32" i="12"/>
  <c r="F31" i="12"/>
  <c r="L115" i="11"/>
  <c r="L114" i="11"/>
  <c r="L113" i="11"/>
  <c r="L112" i="11"/>
  <c r="L111" i="11"/>
  <c r="L110" i="11"/>
  <c r="L109" i="11"/>
  <c r="L108" i="11"/>
  <c r="L107" i="11"/>
  <c r="L106" i="11"/>
  <c r="L105" i="11"/>
  <c r="L104" i="11"/>
  <c r="L103" i="11"/>
  <c r="L102" i="11"/>
  <c r="L101" i="11"/>
  <c r="L100" i="11"/>
  <c r="L99" i="11"/>
  <c r="L98" i="11"/>
  <c r="L97" i="11"/>
  <c r="L96" i="11"/>
  <c r="L95" i="11"/>
  <c r="L91" i="11"/>
  <c r="L90" i="11"/>
  <c r="L89" i="11"/>
  <c r="L88" i="11"/>
  <c r="L87" i="11"/>
  <c r="L86" i="11"/>
  <c r="L85" i="11"/>
  <c r="L84" i="11"/>
  <c r="L83" i="11"/>
  <c r="L82" i="11"/>
  <c r="L81" i="11"/>
  <c r="L80" i="11"/>
  <c r="L79" i="11"/>
  <c r="L78" i="11"/>
  <c r="L77" i="11"/>
  <c r="L76" i="11"/>
  <c r="L75" i="11"/>
  <c r="L74" i="11"/>
  <c r="L73" i="11"/>
  <c r="L72" i="11"/>
  <c r="L71" i="11"/>
  <c r="L67" i="11"/>
  <c r="L66" i="11"/>
  <c r="L65" i="11"/>
  <c r="L64" i="11"/>
  <c r="L63" i="11"/>
  <c r="L62" i="11"/>
  <c r="L61" i="11"/>
  <c r="L60" i="11"/>
  <c r="L59" i="11"/>
  <c r="L58" i="11"/>
  <c r="L57" i="11"/>
  <c r="L56" i="11"/>
  <c r="L55" i="11"/>
  <c r="L54" i="11"/>
  <c r="L53" i="11"/>
  <c r="L52" i="11"/>
  <c r="L51" i="11"/>
  <c r="L50" i="11"/>
  <c r="L49" i="11"/>
  <c r="L48" i="11"/>
  <c r="L47" i="11"/>
  <c r="L43" i="11"/>
  <c r="L42" i="11"/>
  <c r="L41" i="11"/>
  <c r="L40" i="11"/>
  <c r="L39" i="11"/>
  <c r="L38" i="11"/>
  <c r="L37" i="11"/>
  <c r="L36" i="11"/>
  <c r="L35" i="11"/>
  <c r="L34" i="11"/>
  <c r="L33" i="11"/>
  <c r="L32" i="11"/>
  <c r="L31" i="11"/>
  <c r="L30" i="11"/>
  <c r="L29" i="11"/>
  <c r="L28" i="11"/>
  <c r="L27" i="11"/>
  <c r="L26" i="11"/>
  <c r="L25" i="11"/>
  <c r="L24" i="11"/>
  <c r="F102" i="11"/>
  <c r="F96" i="11"/>
  <c r="F101" i="11"/>
  <c r="F114" i="11"/>
  <c r="F112" i="11"/>
  <c r="F99" i="11"/>
  <c r="F103" i="11"/>
  <c r="F110" i="11"/>
  <c r="F113" i="11"/>
  <c r="F107" i="11"/>
  <c r="F115" i="11"/>
  <c r="F111" i="11"/>
  <c r="F106" i="11"/>
  <c r="F98" i="11"/>
  <c r="F100" i="11"/>
  <c r="F104" i="11"/>
  <c r="F95" i="11"/>
  <c r="F108" i="11"/>
  <c r="F105" i="11"/>
  <c r="F97" i="11"/>
  <c r="F109" i="11"/>
  <c r="F76" i="11"/>
  <c r="F78" i="11"/>
  <c r="F81" i="11"/>
  <c r="F79" i="11"/>
  <c r="F74" i="11"/>
  <c r="F80" i="11"/>
  <c r="F85" i="11"/>
  <c r="F89" i="11"/>
  <c r="F73" i="11"/>
  <c r="F87" i="11"/>
  <c r="F83" i="11"/>
  <c r="F71" i="11"/>
  <c r="F90" i="11"/>
  <c r="F91" i="11"/>
  <c r="F72" i="11"/>
  <c r="F84" i="11"/>
  <c r="F88" i="11"/>
  <c r="F75" i="11"/>
  <c r="F77" i="11"/>
  <c r="F82" i="11"/>
  <c r="F86" i="11"/>
  <c r="F66" i="11"/>
  <c r="F47" i="11"/>
  <c r="F50" i="11"/>
  <c r="F67" i="11"/>
  <c r="F59" i="11"/>
  <c r="F64" i="11"/>
  <c r="F61" i="11"/>
  <c r="F58" i="11"/>
  <c r="F63" i="11"/>
  <c r="F65" i="11"/>
  <c r="F56" i="11"/>
  <c r="F48" i="11"/>
  <c r="F54" i="11"/>
  <c r="F49" i="11"/>
  <c r="F52" i="11"/>
  <c r="F53" i="11"/>
  <c r="F60" i="11"/>
  <c r="F51" i="11"/>
  <c r="F26" i="11"/>
  <c r="F25" i="11"/>
  <c r="F34" i="11"/>
  <c r="F32" i="11"/>
  <c r="F43" i="11"/>
  <c r="F39" i="11"/>
  <c r="F40" i="11"/>
  <c r="F37" i="11"/>
  <c r="F31" i="11"/>
  <c r="F30" i="11"/>
  <c r="F28" i="11"/>
  <c r="F42" i="11"/>
  <c r="F24" i="11"/>
  <c r="F33" i="11"/>
  <c r="F36" i="11"/>
  <c r="F35" i="11"/>
  <c r="F29" i="11"/>
  <c r="F41" i="11"/>
  <c r="F27" i="11"/>
  <c r="F38" i="11"/>
  <c r="L20" i="11"/>
  <c r="L19" i="11"/>
  <c r="L18" i="11"/>
  <c r="L17" i="11"/>
  <c r="L16" i="11"/>
  <c r="L15" i="11"/>
  <c r="L14" i="11"/>
  <c r="L13" i="11"/>
  <c r="L12" i="11"/>
  <c r="L11" i="11"/>
  <c r="L10" i="11"/>
  <c r="L9" i="11"/>
  <c r="L8" i="11"/>
  <c r="L7" i="11"/>
  <c r="L6" i="11"/>
  <c r="L5" i="11"/>
  <c r="L4" i="11"/>
  <c r="L3" i="11"/>
  <c r="C115" i="9"/>
  <c r="C114" i="9"/>
  <c r="C113" i="9"/>
  <c r="C112" i="9"/>
  <c r="C111" i="9"/>
  <c r="C110" i="9"/>
  <c r="C109" i="9"/>
  <c r="C108" i="9"/>
  <c r="C107" i="9"/>
  <c r="C106" i="9"/>
  <c r="C105" i="9"/>
  <c r="C104" i="9"/>
  <c r="C103" i="9"/>
  <c r="C102" i="9"/>
  <c r="C101" i="9"/>
  <c r="C100" i="9"/>
  <c r="C99" i="9"/>
  <c r="C98" i="9"/>
  <c r="C97" i="9"/>
  <c r="C96" i="9"/>
  <c r="C95" i="9"/>
  <c r="C91" i="9"/>
  <c r="C90" i="9"/>
  <c r="C89" i="9"/>
  <c r="C88" i="9"/>
  <c r="C87" i="9"/>
  <c r="C86" i="9"/>
  <c r="C85" i="9"/>
  <c r="C84" i="9"/>
  <c r="C83" i="9"/>
  <c r="C82" i="9"/>
  <c r="C81" i="9"/>
  <c r="C80" i="9"/>
  <c r="C79" i="9"/>
  <c r="C78" i="9"/>
  <c r="C77" i="9"/>
  <c r="C76" i="9"/>
  <c r="C75" i="9"/>
  <c r="C74" i="9"/>
  <c r="C73" i="9"/>
  <c r="C72" i="9"/>
  <c r="C71" i="9"/>
  <c r="C67" i="9"/>
  <c r="C66" i="9"/>
  <c r="C65" i="9"/>
  <c r="C64" i="9"/>
  <c r="C63" i="9"/>
  <c r="C62" i="9"/>
  <c r="C61" i="9"/>
  <c r="C60" i="9"/>
  <c r="C59" i="9"/>
  <c r="C58" i="9"/>
  <c r="C57" i="9"/>
  <c r="C56" i="9"/>
  <c r="C55" i="9"/>
  <c r="C54" i="9"/>
  <c r="C53" i="9"/>
  <c r="C52" i="9"/>
  <c r="C51" i="9"/>
  <c r="C50" i="9"/>
  <c r="C49" i="9"/>
  <c r="C48" i="9"/>
  <c r="C47" i="9"/>
  <c r="C43" i="9"/>
  <c r="C42" i="9"/>
  <c r="C41" i="9"/>
  <c r="C40" i="9"/>
  <c r="C39" i="9"/>
  <c r="C38" i="9"/>
  <c r="C37" i="9"/>
  <c r="C36" i="9"/>
  <c r="C35" i="9"/>
  <c r="C34" i="9"/>
  <c r="C33" i="9"/>
  <c r="C32" i="9"/>
  <c r="C31" i="9"/>
  <c r="C30" i="9"/>
  <c r="C29" i="9"/>
  <c r="C28" i="9"/>
  <c r="C27" i="9"/>
  <c r="C26" i="9"/>
  <c r="C25" i="9"/>
  <c r="C24" i="9"/>
  <c r="C20" i="9"/>
  <c r="C19" i="9"/>
  <c r="C18" i="9"/>
  <c r="C17" i="9"/>
  <c r="C16" i="9"/>
  <c r="C15" i="9"/>
  <c r="C14" i="9"/>
  <c r="C13" i="9"/>
  <c r="C12" i="9"/>
  <c r="C11" i="9"/>
  <c r="C10" i="9"/>
  <c r="C9" i="9"/>
  <c r="C8" i="9"/>
  <c r="C7" i="9"/>
  <c r="C6" i="9"/>
  <c r="C5" i="9"/>
  <c r="C4" i="9"/>
  <c r="C3" i="9"/>
  <c r="Q23" i="7" l="1"/>
  <c r="Q22" i="7"/>
  <c r="Q21" i="7"/>
  <c r="Q20" i="7"/>
  <c r="Q19" i="7"/>
  <c r="Q18" i="7"/>
  <c r="Q17" i="7"/>
  <c r="Q16" i="7"/>
  <c r="Q15" i="7"/>
  <c r="Q14" i="7"/>
  <c r="Q13" i="7"/>
  <c r="Q12" i="7"/>
  <c r="Q11" i="7"/>
  <c r="Q10" i="7"/>
  <c r="Q9" i="7"/>
  <c r="Q8" i="7"/>
  <c r="Q7" i="7"/>
  <c r="Q6" i="7"/>
  <c r="Q5" i="7"/>
  <c r="Q4" i="7"/>
  <c r="J23" i="7"/>
  <c r="J22" i="7"/>
  <c r="J21" i="7"/>
  <c r="J20" i="7"/>
  <c r="J19" i="7"/>
  <c r="J18" i="7"/>
  <c r="J17" i="7"/>
  <c r="J16" i="7"/>
  <c r="J15" i="7"/>
  <c r="J14" i="7"/>
  <c r="J13" i="7"/>
  <c r="J12" i="7"/>
  <c r="J11" i="7"/>
  <c r="J10" i="7"/>
  <c r="J9" i="7"/>
  <c r="J8" i="7"/>
  <c r="J7" i="7"/>
  <c r="J6" i="7"/>
  <c r="J5" i="7"/>
  <c r="J4" i="7"/>
  <c r="Q3" i="7"/>
  <c r="J3" i="7"/>
  <c r="D44" i="7"/>
  <c r="D43" i="7"/>
  <c r="D42" i="7"/>
  <c r="D41" i="7"/>
  <c r="D40" i="7"/>
  <c r="D39" i="7"/>
  <c r="D38" i="7"/>
  <c r="D37" i="7"/>
  <c r="D36" i="7"/>
  <c r="D35" i="7"/>
  <c r="D34" i="7"/>
  <c r="D33" i="7"/>
  <c r="D32" i="7"/>
  <c r="D31" i="7"/>
  <c r="D30" i="7"/>
  <c r="D29" i="7"/>
  <c r="D28" i="7"/>
  <c r="D27" i="7"/>
  <c r="D26" i="7"/>
  <c r="D25" i="7"/>
  <c r="D24" i="7"/>
  <c r="D23" i="7"/>
  <c r="D22" i="7"/>
  <c r="D21" i="7"/>
  <c r="D20" i="7"/>
  <c r="D19" i="7"/>
  <c r="D18" i="7"/>
  <c r="D17" i="7"/>
  <c r="D16" i="7"/>
  <c r="D15" i="7"/>
  <c r="D14" i="7"/>
  <c r="D13" i="7"/>
  <c r="D12" i="7"/>
  <c r="D11" i="7"/>
  <c r="D10" i="7"/>
  <c r="D9" i="7"/>
  <c r="D8" i="7"/>
  <c r="D7" i="7"/>
  <c r="D6" i="7"/>
  <c r="D5" i="7"/>
  <c r="D4" i="7"/>
  <c r="D3" i="7"/>
  <c r="F122" i="5" l="1"/>
  <c r="F121" i="5"/>
  <c r="F120" i="5"/>
  <c r="F119" i="5"/>
  <c r="F118" i="5"/>
  <c r="F117" i="5"/>
  <c r="F116" i="5"/>
  <c r="F115" i="5"/>
  <c r="F114" i="5"/>
  <c r="F113" i="5"/>
  <c r="F112" i="5"/>
  <c r="F111" i="5"/>
  <c r="F110" i="5"/>
  <c r="F109" i="5"/>
  <c r="F108" i="5"/>
  <c r="F107" i="5"/>
  <c r="F106" i="5"/>
  <c r="F105" i="5"/>
  <c r="F104" i="5"/>
  <c r="F103" i="5"/>
  <c r="F102" i="5"/>
  <c r="Q12" i="5" l="1"/>
  <c r="F98" i="5" l="1"/>
  <c r="F97" i="5"/>
  <c r="F96" i="5"/>
  <c r="F95" i="5"/>
  <c r="F94" i="5"/>
  <c r="F93" i="5"/>
  <c r="F92" i="5"/>
  <c r="F91" i="5"/>
  <c r="F90" i="5"/>
  <c r="F89" i="5"/>
  <c r="F88" i="5"/>
  <c r="F87" i="5"/>
  <c r="F86" i="5"/>
  <c r="F85" i="5"/>
  <c r="F84" i="5"/>
  <c r="F83" i="5"/>
  <c r="F82" i="5"/>
  <c r="F81" i="5"/>
  <c r="F80" i="5"/>
  <c r="F79" i="5"/>
  <c r="F78" i="5"/>
  <c r="N12" i="5" l="1"/>
  <c r="T12" i="5" l="1"/>
  <c r="S12" i="5"/>
  <c r="R12" i="5"/>
  <c r="F71" i="5"/>
  <c r="F70" i="5"/>
  <c r="F69" i="5"/>
  <c r="F68" i="5"/>
  <c r="F67" i="5"/>
  <c r="F66" i="5"/>
  <c r="F65" i="5"/>
  <c r="F64" i="5"/>
  <c r="F63" i="5"/>
  <c r="F62" i="5"/>
  <c r="F61" i="5"/>
  <c r="F60" i="5"/>
  <c r="F59" i="5"/>
  <c r="F58" i="5"/>
  <c r="F57" i="5"/>
  <c r="F56" i="5"/>
  <c r="F55" i="5"/>
  <c r="F54" i="5"/>
  <c r="U12" i="5" l="1"/>
  <c r="N11" i="5"/>
  <c r="N10" i="5"/>
  <c r="X12" i="5"/>
  <c r="X11" i="5"/>
  <c r="X10" i="5"/>
  <c r="Q11" i="5"/>
  <c r="R11" i="5" s="1"/>
  <c r="Q10" i="5"/>
  <c r="R10" i="5" s="1"/>
  <c r="S10" i="5" l="1"/>
  <c r="T10" i="5"/>
  <c r="U10" i="5" s="1"/>
  <c r="T11" i="5"/>
  <c r="S11" i="5"/>
  <c r="F49" i="5"/>
  <c r="F50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U11" i="5" l="1"/>
  <c r="F25" i="5"/>
  <c r="F31" i="5" l="1"/>
  <c r="F27" i="5"/>
  <c r="F26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</calcChain>
</file>

<file path=xl/comments1.xml><?xml version="1.0" encoding="utf-8"?>
<comments xmlns="http://schemas.openxmlformats.org/spreadsheetml/2006/main">
  <authors>
    <author>Paul Heine</author>
  </authors>
  <commentList>
    <comment ref="D30" authorId="0" shapeId="0">
      <text>
        <r>
          <rPr>
            <b/>
            <sz val="9"/>
            <color indexed="81"/>
            <rFont val="Tahoma"/>
            <family val="2"/>
          </rPr>
          <t>Paul Heine:</t>
        </r>
        <r>
          <rPr>
            <sz val="9"/>
            <color indexed="81"/>
            <rFont val="Tahoma"/>
            <family val="2"/>
          </rPr>
          <t xml:space="preserve">
Clean beaker weights will be entered after sorting by Beaker ID. </t>
        </r>
      </text>
    </comment>
    <comment ref="G30" authorId="0" shapeId="0">
      <text>
        <r>
          <rPr>
            <b/>
            <sz val="9"/>
            <color indexed="81"/>
            <rFont val="Tahoma"/>
            <family val="2"/>
          </rPr>
          <t>Paul Heine:</t>
        </r>
        <r>
          <rPr>
            <sz val="9"/>
            <color indexed="81"/>
            <rFont val="Tahoma"/>
            <family val="2"/>
          </rPr>
          <t xml:space="preserve">
Clean beaker weights will be entered after sorting by Beaker ID. </t>
        </r>
      </text>
    </comment>
    <comment ref="D53" authorId="0" shapeId="0">
      <text>
        <r>
          <rPr>
            <b/>
            <sz val="9"/>
            <color indexed="81"/>
            <rFont val="Tahoma"/>
            <family val="2"/>
          </rPr>
          <t>Paul Heine:</t>
        </r>
        <r>
          <rPr>
            <sz val="9"/>
            <color indexed="81"/>
            <rFont val="Tahoma"/>
            <family val="2"/>
          </rPr>
          <t xml:space="preserve">
Clean beaker weights will be entered after sorting by Beaker ID. </t>
        </r>
      </text>
    </comment>
    <comment ref="G53" authorId="0" shapeId="0">
      <text>
        <r>
          <rPr>
            <b/>
            <sz val="9"/>
            <color indexed="81"/>
            <rFont val="Tahoma"/>
            <family val="2"/>
          </rPr>
          <t>Paul Heine:</t>
        </r>
        <r>
          <rPr>
            <sz val="9"/>
            <color indexed="81"/>
            <rFont val="Tahoma"/>
            <family val="2"/>
          </rPr>
          <t xml:space="preserve">
Clean beaker weights will be entered after sorting by Beaker ID. </t>
        </r>
      </text>
    </comment>
    <comment ref="D77" authorId="0" shapeId="0">
      <text>
        <r>
          <rPr>
            <b/>
            <sz val="9"/>
            <color indexed="81"/>
            <rFont val="Tahoma"/>
            <family val="2"/>
          </rPr>
          <t>Paul Heine:</t>
        </r>
        <r>
          <rPr>
            <sz val="9"/>
            <color indexed="81"/>
            <rFont val="Tahoma"/>
            <family val="2"/>
          </rPr>
          <t xml:space="preserve">
Clean beaker weights will be entered after sorting by Beaker ID. </t>
        </r>
      </text>
    </comment>
    <comment ref="G77" authorId="0" shapeId="0">
      <text>
        <r>
          <rPr>
            <b/>
            <sz val="9"/>
            <color indexed="81"/>
            <rFont val="Tahoma"/>
            <family val="2"/>
          </rPr>
          <t>Paul Heine:</t>
        </r>
        <r>
          <rPr>
            <sz val="9"/>
            <color indexed="81"/>
            <rFont val="Tahoma"/>
            <family val="2"/>
          </rPr>
          <t xml:space="preserve">
Clean beaker weights will be entered after sorting by Beaker ID. </t>
        </r>
      </text>
    </comment>
    <comment ref="D101" authorId="0" shapeId="0">
      <text>
        <r>
          <rPr>
            <b/>
            <sz val="9"/>
            <color indexed="81"/>
            <rFont val="Tahoma"/>
            <family val="2"/>
          </rPr>
          <t>Paul Heine:</t>
        </r>
        <r>
          <rPr>
            <sz val="9"/>
            <color indexed="81"/>
            <rFont val="Tahoma"/>
            <family val="2"/>
          </rPr>
          <t xml:space="preserve">
Clean beaker weights will be entered after sorting by Beaker ID. </t>
        </r>
      </text>
    </comment>
    <comment ref="G101" authorId="0" shapeId="0">
      <text>
        <r>
          <rPr>
            <b/>
            <sz val="9"/>
            <color indexed="81"/>
            <rFont val="Tahoma"/>
            <family val="2"/>
          </rPr>
          <t>Paul Heine:</t>
        </r>
        <r>
          <rPr>
            <sz val="9"/>
            <color indexed="81"/>
            <rFont val="Tahoma"/>
            <family val="2"/>
          </rPr>
          <t xml:space="preserve">
Clean beaker weights will be entered after sorting by Beaker ID. </t>
        </r>
      </text>
    </comment>
  </commentList>
</comments>
</file>

<file path=xl/comments2.xml><?xml version="1.0" encoding="utf-8"?>
<comments xmlns="http://schemas.openxmlformats.org/spreadsheetml/2006/main">
  <authors>
    <author>Paul Heine</author>
  </authors>
  <commentList>
    <comment ref="D23" authorId="0" shapeId="0">
      <text>
        <r>
          <rPr>
            <b/>
            <sz val="9"/>
            <color indexed="81"/>
            <rFont val="Tahoma"/>
            <family val="2"/>
          </rPr>
          <t>Paul Heine:</t>
        </r>
        <r>
          <rPr>
            <sz val="9"/>
            <color indexed="81"/>
            <rFont val="Tahoma"/>
            <family val="2"/>
          </rPr>
          <t xml:space="preserve">
Clean beaker weights will be entered after sorting by Beaker ID. </t>
        </r>
      </text>
    </comment>
    <comment ref="G23" authorId="0" shapeId="0">
      <text>
        <r>
          <rPr>
            <b/>
            <sz val="9"/>
            <color indexed="81"/>
            <rFont val="Tahoma"/>
            <family val="2"/>
          </rPr>
          <t>Paul Heine:</t>
        </r>
        <r>
          <rPr>
            <sz val="9"/>
            <color indexed="81"/>
            <rFont val="Tahoma"/>
            <family val="2"/>
          </rPr>
          <t xml:space="preserve">
Clean beaker weights will be entered after sorting by Beaker ID. </t>
        </r>
      </text>
    </comment>
    <comment ref="D46" authorId="0" shapeId="0">
      <text>
        <r>
          <rPr>
            <b/>
            <sz val="9"/>
            <color indexed="81"/>
            <rFont val="Tahoma"/>
            <family val="2"/>
          </rPr>
          <t>Paul Heine:</t>
        </r>
        <r>
          <rPr>
            <sz val="9"/>
            <color indexed="81"/>
            <rFont val="Tahoma"/>
            <family val="2"/>
          </rPr>
          <t xml:space="preserve">
Clean beaker weights will be entered after sorting by Beaker ID. </t>
        </r>
      </text>
    </comment>
    <comment ref="G46" authorId="0" shapeId="0">
      <text>
        <r>
          <rPr>
            <b/>
            <sz val="9"/>
            <color indexed="81"/>
            <rFont val="Tahoma"/>
            <family val="2"/>
          </rPr>
          <t>Paul Heine:</t>
        </r>
        <r>
          <rPr>
            <sz val="9"/>
            <color indexed="81"/>
            <rFont val="Tahoma"/>
            <family val="2"/>
          </rPr>
          <t xml:space="preserve">
Clean beaker weights will be entered after sorting by Beaker ID. </t>
        </r>
      </text>
    </comment>
    <comment ref="D70" authorId="0" shapeId="0">
      <text>
        <r>
          <rPr>
            <b/>
            <sz val="9"/>
            <color indexed="81"/>
            <rFont val="Tahoma"/>
            <family val="2"/>
          </rPr>
          <t>Paul Heine:</t>
        </r>
        <r>
          <rPr>
            <sz val="9"/>
            <color indexed="81"/>
            <rFont val="Tahoma"/>
            <family val="2"/>
          </rPr>
          <t xml:space="preserve">
Clean beaker weights will be entered after sorting by Beaker ID. </t>
        </r>
      </text>
    </comment>
    <comment ref="G70" authorId="0" shapeId="0">
      <text>
        <r>
          <rPr>
            <b/>
            <sz val="9"/>
            <color indexed="81"/>
            <rFont val="Tahoma"/>
            <family val="2"/>
          </rPr>
          <t>Paul Heine:</t>
        </r>
        <r>
          <rPr>
            <sz val="9"/>
            <color indexed="81"/>
            <rFont val="Tahoma"/>
            <family val="2"/>
          </rPr>
          <t xml:space="preserve">
Clean beaker weights will be entered after sorting by Beaker ID. </t>
        </r>
      </text>
    </comment>
    <comment ref="D94" authorId="0" shapeId="0">
      <text>
        <r>
          <rPr>
            <b/>
            <sz val="9"/>
            <color indexed="81"/>
            <rFont val="Tahoma"/>
            <family val="2"/>
          </rPr>
          <t>Paul Heine:</t>
        </r>
        <r>
          <rPr>
            <sz val="9"/>
            <color indexed="81"/>
            <rFont val="Tahoma"/>
            <family val="2"/>
          </rPr>
          <t xml:space="preserve">
Clean beaker weights will be entered after sorting by Beaker ID. </t>
        </r>
      </text>
    </comment>
    <comment ref="G94" authorId="0" shapeId="0">
      <text>
        <r>
          <rPr>
            <b/>
            <sz val="9"/>
            <color indexed="81"/>
            <rFont val="Tahoma"/>
            <family val="2"/>
          </rPr>
          <t>Paul Heine:</t>
        </r>
        <r>
          <rPr>
            <sz val="9"/>
            <color indexed="81"/>
            <rFont val="Tahoma"/>
            <family val="2"/>
          </rPr>
          <t xml:space="preserve">
Clean beaker weights will be entered after sorting by Beaker ID. </t>
        </r>
      </text>
    </comment>
  </commentList>
</comments>
</file>

<file path=xl/comments3.xml><?xml version="1.0" encoding="utf-8"?>
<comments xmlns="http://schemas.openxmlformats.org/spreadsheetml/2006/main">
  <authors>
    <author>Paul Heine</author>
  </authors>
  <commentList>
    <comment ref="D9" authorId="0" shapeId="0">
      <text>
        <r>
          <rPr>
            <b/>
            <sz val="9"/>
            <color indexed="81"/>
            <rFont val="Tahoma"/>
            <family val="2"/>
          </rPr>
          <t>Paul Heine:</t>
        </r>
        <r>
          <rPr>
            <sz val="9"/>
            <color indexed="81"/>
            <rFont val="Tahoma"/>
            <family val="2"/>
          </rPr>
          <t xml:space="preserve">
Clean beaker weights will be entered after sorting by Beaker ID. </t>
        </r>
      </text>
    </comment>
    <comment ref="G9" authorId="0" shapeId="0">
      <text>
        <r>
          <rPr>
            <b/>
            <sz val="9"/>
            <color indexed="81"/>
            <rFont val="Tahoma"/>
            <family val="2"/>
          </rPr>
          <t>Paul Heine:</t>
        </r>
        <r>
          <rPr>
            <sz val="9"/>
            <color indexed="81"/>
            <rFont val="Tahoma"/>
            <family val="2"/>
          </rPr>
          <t xml:space="preserve">
Clean beaker weights will be entered after sorting by Beaker ID. </t>
        </r>
      </text>
    </comment>
    <comment ref="Q9" authorId="0" shapeId="0">
      <text>
        <r>
          <rPr>
            <b/>
            <sz val="9"/>
            <color indexed="81"/>
            <rFont val="Tahoma"/>
            <family val="2"/>
          </rPr>
          <t>Paul Heine:</t>
        </r>
        <r>
          <rPr>
            <sz val="9"/>
            <color indexed="81"/>
            <rFont val="Tahoma"/>
            <family val="2"/>
          </rPr>
          <t xml:space="preserve">
Calgon correction not required here because residue is thoroughly rinsed during sieving.</t>
        </r>
      </text>
    </comment>
    <comment ref="D30" authorId="0" shapeId="0">
      <text>
        <r>
          <rPr>
            <b/>
            <sz val="9"/>
            <color indexed="81"/>
            <rFont val="Tahoma"/>
            <family val="2"/>
          </rPr>
          <t>Paul Heine:</t>
        </r>
        <r>
          <rPr>
            <sz val="9"/>
            <color indexed="81"/>
            <rFont val="Tahoma"/>
            <family val="2"/>
          </rPr>
          <t xml:space="preserve">
Clean beaker weights will be entered after sorting by Beaker ID. </t>
        </r>
      </text>
    </comment>
    <comment ref="G30" authorId="0" shapeId="0">
      <text>
        <r>
          <rPr>
            <b/>
            <sz val="9"/>
            <color indexed="81"/>
            <rFont val="Tahoma"/>
            <family val="2"/>
          </rPr>
          <t>Paul Heine:</t>
        </r>
        <r>
          <rPr>
            <sz val="9"/>
            <color indexed="81"/>
            <rFont val="Tahoma"/>
            <family val="2"/>
          </rPr>
          <t xml:space="preserve">
Clean beaker weights will be entered after sorting by Beaker ID. </t>
        </r>
      </text>
    </comment>
    <comment ref="D53" authorId="0" shapeId="0">
      <text>
        <r>
          <rPr>
            <b/>
            <sz val="9"/>
            <color indexed="81"/>
            <rFont val="Tahoma"/>
            <family val="2"/>
          </rPr>
          <t>Paul Heine:</t>
        </r>
        <r>
          <rPr>
            <sz val="9"/>
            <color indexed="81"/>
            <rFont val="Tahoma"/>
            <family val="2"/>
          </rPr>
          <t xml:space="preserve">
Clean beaker weights will be entered after sorting by Beaker ID. </t>
        </r>
      </text>
    </comment>
    <comment ref="G53" authorId="0" shapeId="0">
      <text>
        <r>
          <rPr>
            <b/>
            <sz val="9"/>
            <color indexed="81"/>
            <rFont val="Tahoma"/>
            <family val="2"/>
          </rPr>
          <t>Paul Heine:</t>
        </r>
        <r>
          <rPr>
            <sz val="9"/>
            <color indexed="81"/>
            <rFont val="Tahoma"/>
            <family val="2"/>
          </rPr>
          <t xml:space="preserve">
Clean beaker weights will be entered after sorting by Beaker ID. </t>
        </r>
      </text>
    </comment>
    <comment ref="I66" authorId="0" shapeId="0">
      <text>
        <r>
          <rPr>
            <b/>
            <sz val="9"/>
            <color indexed="81"/>
            <rFont val="Tahoma"/>
            <charset val="1"/>
          </rPr>
          <t>Paul Heine:</t>
        </r>
        <r>
          <rPr>
            <sz val="9"/>
            <color indexed="81"/>
            <rFont val="Tahoma"/>
            <charset val="1"/>
          </rPr>
          <t xml:space="preserve">
Check to see if 2nd wt. reading translates to higher clay result.</t>
        </r>
      </text>
    </comment>
    <comment ref="I71" authorId="0" shapeId="0">
      <text>
        <r>
          <rPr>
            <b/>
            <sz val="9"/>
            <color indexed="81"/>
            <rFont val="Tahoma"/>
            <charset val="1"/>
          </rPr>
          <t>Paul Heine:</t>
        </r>
        <r>
          <rPr>
            <sz val="9"/>
            <color indexed="81"/>
            <rFont val="Tahoma"/>
            <charset val="1"/>
          </rPr>
          <t xml:space="preserve">
Check to see if 2nd wt. reading translates to higher clay result.</t>
        </r>
      </text>
    </comment>
    <comment ref="D77" authorId="0" shapeId="0">
      <text>
        <r>
          <rPr>
            <b/>
            <sz val="9"/>
            <color indexed="81"/>
            <rFont val="Tahoma"/>
            <family val="2"/>
          </rPr>
          <t>Paul Heine:</t>
        </r>
        <r>
          <rPr>
            <sz val="9"/>
            <color indexed="81"/>
            <rFont val="Tahoma"/>
            <family val="2"/>
          </rPr>
          <t xml:space="preserve">
Clean beaker weights will be entered after sorting by Beaker ID. </t>
        </r>
      </text>
    </comment>
    <comment ref="G77" authorId="0" shapeId="0">
      <text>
        <r>
          <rPr>
            <b/>
            <sz val="9"/>
            <color indexed="81"/>
            <rFont val="Tahoma"/>
            <family val="2"/>
          </rPr>
          <t>Paul Heine:</t>
        </r>
        <r>
          <rPr>
            <sz val="9"/>
            <color indexed="81"/>
            <rFont val="Tahoma"/>
            <family val="2"/>
          </rPr>
          <t xml:space="preserve">
Clean beaker weights will be entered after sorting by Beaker ID. </t>
        </r>
      </text>
    </comment>
    <comment ref="D101" authorId="0" shapeId="0">
      <text>
        <r>
          <rPr>
            <b/>
            <sz val="9"/>
            <color indexed="81"/>
            <rFont val="Tahoma"/>
            <family val="2"/>
          </rPr>
          <t>Paul Heine:</t>
        </r>
        <r>
          <rPr>
            <sz val="9"/>
            <color indexed="81"/>
            <rFont val="Tahoma"/>
            <family val="2"/>
          </rPr>
          <t xml:space="preserve">
Clean beaker weights will be entered after sorting by Beaker ID. </t>
        </r>
      </text>
    </comment>
    <comment ref="G101" authorId="0" shapeId="0">
      <text>
        <r>
          <rPr>
            <b/>
            <sz val="9"/>
            <color indexed="81"/>
            <rFont val="Tahoma"/>
            <family val="2"/>
          </rPr>
          <t>Paul Heine:</t>
        </r>
        <r>
          <rPr>
            <sz val="9"/>
            <color indexed="81"/>
            <rFont val="Tahoma"/>
            <family val="2"/>
          </rPr>
          <t xml:space="preserve">
Clean beaker weights will be entered after sorting by Beaker ID. </t>
        </r>
      </text>
    </comment>
  </commentList>
</comments>
</file>

<file path=xl/comments4.xml><?xml version="1.0" encoding="utf-8"?>
<comments xmlns="http://schemas.openxmlformats.org/spreadsheetml/2006/main">
  <authors>
    <author>Paul Heine</author>
  </authors>
  <commentList>
    <comment ref="B2" authorId="0" shapeId="0">
      <text>
        <r>
          <rPr>
            <b/>
            <sz val="9"/>
            <color indexed="81"/>
            <rFont val="Tahoma"/>
            <family val="2"/>
          </rPr>
          <t>Paul Heine:</t>
        </r>
        <r>
          <rPr>
            <sz val="9"/>
            <color indexed="81"/>
            <rFont val="Tahoma"/>
            <family val="2"/>
          </rPr>
          <t xml:space="preserve">
All masses measured on Mettler AE240 analytical balance.</t>
        </r>
      </text>
    </comment>
    <comment ref="C2" authorId="0" shapeId="0">
      <text>
        <r>
          <rPr>
            <b/>
            <sz val="9"/>
            <color indexed="81"/>
            <rFont val="Tahoma"/>
            <family val="2"/>
          </rPr>
          <t>Paul Heine:</t>
        </r>
        <r>
          <rPr>
            <sz val="9"/>
            <color indexed="81"/>
            <rFont val="Tahoma"/>
            <family val="2"/>
          </rPr>
          <t xml:space="preserve">
All masses measured on Mettler AE240 analytical balance.</t>
        </r>
      </text>
    </comment>
    <comment ref="D2" authorId="0" shapeId="0">
      <text>
        <r>
          <rPr>
            <b/>
            <sz val="9"/>
            <color indexed="81"/>
            <rFont val="Tahoma"/>
            <family val="2"/>
          </rPr>
          <t>Paul Heine:</t>
        </r>
        <r>
          <rPr>
            <sz val="9"/>
            <color indexed="81"/>
            <rFont val="Tahoma"/>
            <family val="2"/>
          </rPr>
          <t xml:space="preserve">
All masses measured on Mettler AE240 analytical balance.</t>
        </r>
      </text>
    </comment>
    <comment ref="H2" authorId="0" shapeId="0">
      <text>
        <r>
          <rPr>
            <b/>
            <sz val="9"/>
            <color indexed="81"/>
            <rFont val="Tahoma"/>
            <family val="2"/>
          </rPr>
          <t>Paul Heine:</t>
        </r>
        <r>
          <rPr>
            <sz val="9"/>
            <color indexed="81"/>
            <rFont val="Tahoma"/>
            <family val="2"/>
          </rPr>
          <t xml:space="preserve">
All masses measured on Mettler AE240 analytical balance.</t>
        </r>
      </text>
    </comment>
    <comment ref="I2" authorId="0" shapeId="0">
      <text>
        <r>
          <rPr>
            <b/>
            <sz val="9"/>
            <color indexed="81"/>
            <rFont val="Tahoma"/>
            <family val="2"/>
          </rPr>
          <t>Paul Heine:</t>
        </r>
        <r>
          <rPr>
            <sz val="9"/>
            <color indexed="81"/>
            <rFont val="Tahoma"/>
            <family val="2"/>
          </rPr>
          <t xml:space="preserve">
All masses measured on Mettler AE240 analytical balance.</t>
        </r>
      </text>
    </comment>
    <comment ref="J2" authorId="0" shapeId="0">
      <text>
        <r>
          <rPr>
            <b/>
            <sz val="9"/>
            <color indexed="81"/>
            <rFont val="Tahoma"/>
            <family val="2"/>
          </rPr>
          <t>Paul Heine:</t>
        </r>
        <r>
          <rPr>
            <sz val="9"/>
            <color indexed="81"/>
            <rFont val="Tahoma"/>
            <family val="2"/>
          </rPr>
          <t xml:space="preserve">
All masses measured on Mettler AE240 analytical balance.</t>
        </r>
      </text>
    </comment>
    <comment ref="O2" authorId="0" shapeId="0">
      <text>
        <r>
          <rPr>
            <b/>
            <sz val="9"/>
            <color indexed="81"/>
            <rFont val="Tahoma"/>
            <family val="2"/>
          </rPr>
          <t>Paul Heine:</t>
        </r>
        <r>
          <rPr>
            <sz val="9"/>
            <color indexed="81"/>
            <rFont val="Tahoma"/>
            <family val="2"/>
          </rPr>
          <t xml:space="preserve">
All masses measured on Mettler AE240 analytical balance.</t>
        </r>
      </text>
    </comment>
    <comment ref="P2" authorId="0" shapeId="0">
      <text>
        <r>
          <rPr>
            <b/>
            <sz val="9"/>
            <color indexed="81"/>
            <rFont val="Tahoma"/>
            <family val="2"/>
          </rPr>
          <t>Paul Heine:</t>
        </r>
        <r>
          <rPr>
            <sz val="9"/>
            <color indexed="81"/>
            <rFont val="Tahoma"/>
            <family val="2"/>
          </rPr>
          <t xml:space="preserve">
All masses measured on Mettler AE240 analytical balance.</t>
        </r>
      </text>
    </comment>
    <comment ref="Q2" authorId="0" shapeId="0">
      <text>
        <r>
          <rPr>
            <b/>
            <sz val="9"/>
            <color indexed="81"/>
            <rFont val="Tahoma"/>
            <family val="2"/>
          </rPr>
          <t>Paul Heine:</t>
        </r>
        <r>
          <rPr>
            <sz val="9"/>
            <color indexed="81"/>
            <rFont val="Tahoma"/>
            <family val="2"/>
          </rPr>
          <t xml:space="preserve">
All masses measured on Mettler AE240 analytical balance.</t>
        </r>
      </text>
    </comment>
  </commentList>
</comments>
</file>

<file path=xl/sharedStrings.xml><?xml version="1.0" encoding="utf-8"?>
<sst xmlns="http://schemas.openxmlformats.org/spreadsheetml/2006/main" count="1027" uniqueCount="157">
  <si>
    <t>Mass (g)</t>
  </si>
  <si>
    <t>TEXTURE ANALYSIS:  Pipette Method</t>
  </si>
  <si>
    <t>Samples:</t>
  </si>
  <si>
    <t>Collection:</t>
  </si>
  <si>
    <t>Analyst:</t>
  </si>
  <si>
    <t>Sample</t>
  </si>
  <si>
    <t>Beaker ID</t>
  </si>
  <si>
    <t>Beaker Wt.</t>
  </si>
  <si>
    <t>Wt., 1st Rdg.</t>
  </si>
  <si>
    <t>Wt., 2nd Rdg.</t>
  </si>
  <si>
    <t>ID</t>
  </si>
  <si>
    <t>1st Rdg.</t>
  </si>
  <si>
    <t>2nd Rdg.</t>
  </si>
  <si>
    <t>(beaker + soil)</t>
  </si>
  <si>
    <t>Date</t>
  </si>
  <si>
    <t>&lt;2 um</t>
  </si>
  <si>
    <t>2-50 um</t>
  </si>
  <si>
    <t>&gt;50 um</t>
  </si>
  <si>
    <t>% clay</t>
  </si>
  <si>
    <t>% silt</t>
  </si>
  <si>
    <t>% sand</t>
  </si>
  <si>
    <t>(g)</t>
  </si>
  <si>
    <t>(&lt;2 um)</t>
  </si>
  <si>
    <t>(2-50 um)</t>
  </si>
  <si>
    <t>(&gt;50 um)</t>
  </si>
  <si>
    <t>Aliquot 1</t>
  </si>
  <si>
    <t>Aliquot 2</t>
  </si>
  <si>
    <t>July, 2014</t>
  </si>
  <si>
    <t>Note: unless otherwise noted, AD starting mass is 50.00g.</t>
  </si>
  <si>
    <t>Avg</t>
  </si>
  <si>
    <t>Analysis Date</t>
  </si>
  <si>
    <t>CALGON BLKS</t>
  </si>
  <si>
    <t>REF4 2.3 0-20</t>
  </si>
  <si>
    <t>REF4 3.0 0-20</t>
  </si>
  <si>
    <t>REF4 3.3 0-20</t>
  </si>
  <si>
    <t>REF4 1.0 0-20</t>
  </si>
  <si>
    <t>REF4 2.4 0-20</t>
  </si>
  <si>
    <t>REF4 2.2 0-20</t>
  </si>
  <si>
    <t>REF4 1.6 0-20</t>
  </si>
  <si>
    <t>REF4 2.0 0-20</t>
  </si>
  <si>
    <t>REF4 1.4 0-20</t>
  </si>
  <si>
    <t>REF4 3.0 20-40</t>
  </si>
  <si>
    <t>REF4 3.4 0-20</t>
  </si>
  <si>
    <t>REF4 1.1 0-20</t>
  </si>
  <si>
    <t>REF4 2.1 0-20</t>
  </si>
  <si>
    <t>REF4 3.3 40-60</t>
  </si>
  <si>
    <t>REF4 1.2 0-20</t>
  </si>
  <si>
    <t>REF4 1.2 40-60</t>
  </si>
  <si>
    <t>REF4 1.3 0-20</t>
  </si>
  <si>
    <t>temp: 23C</t>
  </si>
  <si>
    <t>REF4 2.4 40-60</t>
  </si>
  <si>
    <t>REF4 3.2 40-60</t>
  </si>
  <si>
    <t>REF4 2.0 20-40 [see *]</t>
  </si>
  <si>
    <t>REF4 2.1 40-60</t>
  </si>
  <si>
    <t>REF4 1.1 40-60</t>
  </si>
  <si>
    <t>REF4 1.0 40-60</t>
  </si>
  <si>
    <t>REF4 1.5 0-19</t>
  </si>
  <si>
    <t>REF4 3.2 20-40</t>
  </si>
  <si>
    <t>REF4 2.4 20-40</t>
  </si>
  <si>
    <t>REF4 1.4 20-40</t>
  </si>
  <si>
    <t>REF4 3.1 20-40</t>
  </si>
  <si>
    <t>REF4 1.6 40-60</t>
  </si>
  <si>
    <t>REF4 1.6 20-40</t>
  </si>
  <si>
    <t>REF4 3.1 0-20</t>
  </si>
  <si>
    <t>REF4 3.2 0-20</t>
  </si>
  <si>
    <t>REF4 1.0 20-40</t>
  </si>
  <si>
    <t>REF4 3.4 20-40</t>
  </si>
  <si>
    <t>REF4 2.0 40-60</t>
  </si>
  <si>
    <t>REF4 1.1 20-40</t>
  </si>
  <si>
    <t>Corrected</t>
  </si>
  <si>
    <t>Silt+Clay</t>
  </si>
  <si>
    <t>53um Sieve</t>
  </si>
  <si>
    <t>Tare Wt.</t>
  </si>
  <si>
    <t>53um Sieve +</t>
  </si>
  <si>
    <t>Residue</t>
  </si>
  <si>
    <t>Calgon Corr.</t>
  </si>
  <si>
    <t>Residue as</t>
  </si>
  <si>
    <t>% of Si+Cl</t>
  </si>
  <si>
    <t>for Residue</t>
  </si>
  <si>
    <t>Reg. Calc</t>
  </si>
  <si>
    <t>Grams Sand</t>
  </si>
  <si>
    <t>Sand Corr.</t>
  </si>
  <si>
    <t>prh, zb, aw</t>
  </si>
  <si>
    <t>na</t>
  </si>
  <si>
    <t>REF4 1.4 60-80</t>
  </si>
  <si>
    <t>REF4 1.0 60-80</t>
  </si>
  <si>
    <t>REF4 3.0 80-100</t>
  </si>
  <si>
    <t>REF4 3.1 40-60</t>
  </si>
  <si>
    <t>REF4 1.2 60-80</t>
  </si>
  <si>
    <t>REF4 3.4 60-80</t>
  </si>
  <si>
    <t>REF4 1.4 40-60</t>
  </si>
  <si>
    <t>REF4 1.1 60-80</t>
  </si>
  <si>
    <t>REF4 3.1 80-100</t>
  </si>
  <si>
    <t>REF4 2.0 80-100</t>
  </si>
  <si>
    <t>REF4 2.0 60-80</t>
  </si>
  <si>
    <t>REF4 3.3 20-40</t>
  </si>
  <si>
    <t>REF4 1.3 60-80</t>
  </si>
  <si>
    <t>REF4 3.4 80-100</t>
  </si>
  <si>
    <t>REF4 2.1 20-40</t>
  </si>
  <si>
    <t>REF4 2.2 20-40</t>
  </si>
  <si>
    <t>REF4 2.2 40-60</t>
  </si>
  <si>
    <t>REF4 2.1 60-80</t>
  </si>
  <si>
    <t>REF4 1.6 80-100</t>
  </si>
  <si>
    <t>REF4 2.2 60-80</t>
  </si>
  <si>
    <t>REF4 3.3 60-80</t>
  </si>
  <si>
    <t>REF4 3.4 40-60</t>
  </si>
  <si>
    <t>REF4 1.5 80-100</t>
  </si>
  <si>
    <t>REF4 3.2 60-80</t>
  </si>
  <si>
    <t>REF4 1.6 60-80</t>
  </si>
  <si>
    <t>REF4 2.2 80-100</t>
  </si>
  <si>
    <t>REF4 3.1 60-80</t>
  </si>
  <si>
    <t>REF4 1.5 40-60</t>
  </si>
  <si>
    <t>REF4 3.2 80-100</t>
  </si>
  <si>
    <t>REF4 1.3 40-60</t>
  </si>
  <si>
    <t>REF4 3.3 80-90</t>
  </si>
  <si>
    <t>REF4 1.3 80-100</t>
  </si>
  <si>
    <t>REF4 2.3 60-80</t>
  </si>
  <si>
    <t>REF4 2.4 80-100</t>
  </si>
  <si>
    <t>REF4 2.4 60-80</t>
  </si>
  <si>
    <t>REF4 3.0 60-80</t>
  </si>
  <si>
    <t>REF4 1.5 60-80</t>
  </si>
  <si>
    <t>REF4 1.4 80-100</t>
  </si>
  <si>
    <t>temp: 22.4C</t>
  </si>
  <si>
    <t>? Rep</t>
  </si>
  <si>
    <t>AVG:</t>
  </si>
  <si>
    <t>% Change</t>
  </si>
  <si>
    <t>Beakers evaporated to dryness at 90C, oven-dried overnight at 150C, then equilibrated to room temperature in dessicator before obtaining OD mass.</t>
  </si>
  <si>
    <t>temp: 21.8</t>
  </si>
  <si>
    <t>REF4 1.0 60-80 REP</t>
  </si>
  <si>
    <t>REF4 2.3 40-60</t>
  </si>
  <si>
    <t>REF4 2.1 80-100</t>
  </si>
  <si>
    <t>REF4 1.0 80-100</t>
  </si>
  <si>
    <t>REF4 1.2 80-100</t>
  </si>
  <si>
    <t>REF4 1.2 20-40</t>
  </si>
  <si>
    <t>REF4 3.0 40-60</t>
  </si>
  <si>
    <t>REF4 2.3 20-40</t>
  </si>
  <si>
    <t>XWS 4.3 90-110 REP</t>
  </si>
  <si>
    <t>REF4 1.1 80-100</t>
  </si>
  <si>
    <t>REF4 1.3 20-40</t>
  </si>
  <si>
    <t>XWS 4.2 20-40 REP</t>
  </si>
  <si>
    <t>REF4 3.2 0-20 REP</t>
  </si>
  <si>
    <t>XWS 4.7 40-60 REP</t>
  </si>
  <si>
    <t>REF4 1.2 0-20 REP</t>
  </si>
  <si>
    <t>REF4 2.2 0-20 REP</t>
  </si>
  <si>
    <t>XWS 4.10 0-20 REP</t>
  </si>
  <si>
    <t>XWS 4.9 0-20 REP</t>
  </si>
  <si>
    <t>XWS 4.[1.5] 0-20 REP</t>
  </si>
  <si>
    <t>REF4 1.5 20-40</t>
  </si>
  <si>
    <t>CCZO Reference Hardwood 4 (Ref4) + XWS REPS</t>
  </si>
  <si>
    <t>temp: 21.5C</t>
  </si>
  <si>
    <t>temp: 21.4C</t>
  </si>
  <si>
    <t>Analysis</t>
  </si>
  <si>
    <t>Sorted</t>
  </si>
  <si>
    <t>Beaker IDs</t>
  </si>
  <si>
    <t xml:space="preserve">EVALUATION OF THE EFFECT OF PSUEDOMORPHS ON ESTIMATE OF %SAND </t>
  </si>
  <si>
    <t>Calgon Blk Avg</t>
  </si>
  <si>
    <t>Sample 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</si>
</sst>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0"/>
    <numFmt numFmtId="166" formatCode="0.000"/>
  </numFmts>
  <fonts count="11" x14ac:knownFonts="1">
    <font>
      <sz val="10"/>
      <name val="Arial"/>
    </font>
    <font>
      <sz val="8"/>
      <name val="Arial"/>
      <family val="2"/>
    </font>
    <font>
      <u/>
      <sz val="8"/>
      <name val="Arial"/>
      <family val="2"/>
    </font>
    <font>
      <b/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8"/>
      <name val="Arial"/>
      <family val="2"/>
    </font>
    <font>
      <b/>
      <sz val="1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5" fontId="1" fillId="0" borderId="0" xfId="0" applyNumberFormat="1" applyFont="1" applyAlignment="1">
      <alignment horizontal="center"/>
    </xf>
    <xf numFmtId="0" fontId="2" fillId="0" borderId="0" xfId="0" applyFont="1"/>
    <xf numFmtId="16" fontId="1" fillId="0" borderId="0" xfId="0" applyNumberFormat="1" applyFont="1" applyBorder="1" applyAlignment="1">
      <alignment horizontal="center"/>
    </xf>
    <xf numFmtId="16" fontId="1" fillId="0" borderId="0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16" fontId="6" fillId="0" borderId="0" xfId="0" applyNumberFormat="1" applyFont="1" applyBorder="1" applyAlignment="1">
      <alignment horizontal="left"/>
    </xf>
    <xf numFmtId="16" fontId="3" fillId="0" borderId="0" xfId="0" applyNumberFormat="1" applyFont="1" applyAlignment="1">
      <alignment horizontal="right"/>
    </xf>
    <xf numFmtId="16" fontId="3" fillId="0" borderId="0" xfId="0" applyNumberFormat="1" applyFont="1" applyAlignment="1">
      <alignment horizontal="left"/>
    </xf>
    <xf numFmtId="165" fontId="1" fillId="0" borderId="6" xfId="0" applyNumberFormat="1" applyFont="1" applyFill="1" applyBorder="1" applyAlignment="1">
      <alignment horizontal="center"/>
    </xf>
    <xf numFmtId="14" fontId="1" fillId="0" borderId="6" xfId="0" applyNumberFormat="1" applyFont="1" applyFill="1" applyBorder="1" applyAlignment="1">
      <alignment horizontal="center"/>
    </xf>
    <xf numFmtId="14" fontId="1" fillId="0" borderId="0" xfId="0" applyNumberFormat="1" applyFont="1" applyAlignment="1">
      <alignment horizontal="center"/>
    </xf>
    <xf numFmtId="166" fontId="1" fillId="0" borderId="0" xfId="0" applyNumberFormat="1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1" fillId="0" borderId="0" xfId="0" applyFont="1" applyFill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" fillId="0" borderId="0" xfId="0" applyFont="1" applyFill="1"/>
    <xf numFmtId="16" fontId="1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165" fontId="1" fillId="0" borderId="2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16" fontId="2" fillId="0" borderId="4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165" fontId="2" fillId="0" borderId="4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165" fontId="1" fillId="0" borderId="5" xfId="0" applyNumberFormat="1" applyFont="1" applyFill="1" applyBorder="1" applyAlignment="1">
      <alignment horizontal="center"/>
    </xf>
    <xf numFmtId="14" fontId="1" fillId="0" borderId="7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166" fontId="1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Alignment="1">
      <alignment horizontal="center"/>
    </xf>
    <xf numFmtId="165" fontId="1" fillId="0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14" fontId="1" fillId="0" borderId="0" xfId="0" applyNumberFormat="1" applyFont="1" applyFill="1" applyBorder="1" applyAlignment="1">
      <alignment horizontal="center"/>
    </xf>
    <xf numFmtId="14" fontId="3" fillId="0" borderId="0" xfId="0" applyNumberFormat="1" applyFont="1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0" fontId="1" fillId="0" borderId="0" xfId="0" applyFont="1" applyAlignment="1"/>
    <xf numFmtId="0" fontId="2" fillId="0" borderId="0" xfId="0" applyFont="1" applyAlignment="1"/>
    <xf numFmtId="0" fontId="1" fillId="0" borderId="0" xfId="0" applyFont="1" applyFill="1" applyBorder="1" applyAlignment="1"/>
    <xf numFmtId="14" fontId="10" fillId="0" borderId="1" xfId="0" applyNumberFormat="1" applyFont="1" applyFill="1" applyBorder="1" applyAlignment="1">
      <alignment horizontal="center"/>
    </xf>
    <xf numFmtId="16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/>
    <xf numFmtId="14" fontId="3" fillId="0" borderId="0" xfId="0" applyNumberFormat="1" applyFont="1" applyFill="1" applyBorder="1" applyAlignment="1">
      <alignment horizontal="center"/>
    </xf>
    <xf numFmtId="16" fontId="2" fillId="0" borderId="0" xfId="0" applyNumberFormat="1" applyFont="1" applyFill="1" applyBorder="1" applyAlignment="1">
      <alignment horizontal="center"/>
    </xf>
    <xf numFmtId="14" fontId="1" fillId="0" borderId="0" xfId="0" applyNumberFormat="1" applyFont="1" applyFill="1" applyBorder="1"/>
    <xf numFmtId="14" fontId="3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6" fontId="1" fillId="0" borderId="0" xfId="0" applyNumberFormat="1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14" fontId="10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/>
    <xf numFmtId="165" fontId="1" fillId="0" borderId="0" xfId="0" applyNumberFormat="1" applyFont="1" applyBorder="1" applyAlignment="1">
      <alignment horizontal="center"/>
    </xf>
    <xf numFmtId="165" fontId="1" fillId="0" borderId="0" xfId="0" applyNumberFormat="1" applyFont="1" applyFill="1" applyBorder="1"/>
    <xf numFmtId="2" fontId="1" fillId="0" borderId="0" xfId="0" applyNumberFormat="1" applyFont="1" applyAlignment="1">
      <alignment horizontal="center"/>
    </xf>
    <xf numFmtId="2" fontId="1" fillId="0" borderId="0" xfId="0" applyNumberFormat="1" applyFont="1" applyFill="1" applyAlignment="1">
      <alignment horizontal="center"/>
    </xf>
    <xf numFmtId="164" fontId="1" fillId="0" borderId="0" xfId="0" applyNumberFormat="1" applyFont="1" applyFill="1" applyBorder="1"/>
    <xf numFmtId="14" fontId="7" fillId="0" borderId="0" xfId="0" applyNumberFormat="1" applyFont="1" applyBorder="1" applyAlignment="1">
      <alignment horizontal="center"/>
    </xf>
    <xf numFmtId="16" fontId="2" fillId="0" borderId="0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0" fontId="1" fillId="0" borderId="1" xfId="0" applyFont="1" applyFill="1" applyBorder="1" applyAlignment="1"/>
    <xf numFmtId="1" fontId="1" fillId="0" borderId="8" xfId="0" applyNumberFormat="1" applyFont="1" applyFill="1" applyBorder="1" applyAlignment="1">
      <alignment horizontal="center"/>
    </xf>
    <xf numFmtId="1" fontId="1" fillId="0" borderId="9" xfId="0" applyNumberFormat="1" applyFont="1" applyFill="1" applyBorder="1" applyAlignment="1">
      <alignment horizontal="center"/>
    </xf>
    <xf numFmtId="0" fontId="1" fillId="0" borderId="10" xfId="0" applyFont="1" applyFill="1" applyBorder="1" applyAlignment="1"/>
    <xf numFmtId="1" fontId="1" fillId="0" borderId="11" xfId="0" applyNumberFormat="1" applyFont="1" applyFill="1" applyBorder="1" applyAlignment="1">
      <alignment horizontal="center"/>
    </xf>
    <xf numFmtId="1" fontId="1" fillId="0" borderId="12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0"/>
  <sheetViews>
    <sheetView tabSelected="1" workbookViewId="0"/>
  </sheetViews>
  <sheetFormatPr defaultRowHeight="11.25" x14ac:dyDescent="0.2"/>
  <cols>
    <col min="1" max="1" width="15" style="48" customWidth="1"/>
    <col min="2" max="4" width="9.140625" style="3"/>
    <col min="5" max="14" width="9.140625" style="1"/>
    <col min="15" max="15" width="9.140625" style="1" customWidth="1"/>
    <col min="16" max="16384" width="9.140625" style="1"/>
  </cols>
  <sheetData>
    <row r="1" spans="1:4" x14ac:dyDescent="0.2">
      <c r="B1" s="3" t="s">
        <v>18</v>
      </c>
      <c r="C1" s="3" t="s">
        <v>19</v>
      </c>
      <c r="D1" s="3" t="s">
        <v>20</v>
      </c>
    </row>
    <row r="2" spans="1:4" s="5" customFormat="1" x14ac:dyDescent="0.2">
      <c r="A2" s="49" t="s">
        <v>156</v>
      </c>
      <c r="B2" s="2" t="s">
        <v>22</v>
      </c>
      <c r="C2" s="2" t="s">
        <v>23</v>
      </c>
      <c r="D2" s="2" t="s">
        <v>24</v>
      </c>
    </row>
    <row r="3" spans="1:4" x14ac:dyDescent="0.2">
      <c r="A3" s="50" t="s">
        <v>35</v>
      </c>
      <c r="B3" s="74">
        <v>16.694650000000465</v>
      </c>
      <c r="C3" s="74">
        <v>22.419999999999618</v>
      </c>
      <c r="D3" s="74">
        <v>60.885349999999917</v>
      </c>
    </row>
    <row r="4" spans="1:4" x14ac:dyDescent="0.2">
      <c r="A4" s="50" t="s">
        <v>65</v>
      </c>
      <c r="B4" s="74">
        <v>37.318249999999097</v>
      </c>
      <c r="C4" s="74">
        <v>24.948000000000548</v>
      </c>
      <c r="D4" s="74">
        <v>37.733750000000356</v>
      </c>
    </row>
    <row r="5" spans="1:4" x14ac:dyDescent="0.2">
      <c r="A5" s="50" t="s">
        <v>55</v>
      </c>
      <c r="B5" s="74">
        <v>39.498249999999842</v>
      </c>
      <c r="C5" s="74">
        <v>27.899999999999636</v>
      </c>
      <c r="D5" s="74">
        <v>32.601750000000521</v>
      </c>
    </row>
    <row r="6" spans="1:4" x14ac:dyDescent="0.2">
      <c r="A6" s="75" t="s">
        <v>85</v>
      </c>
      <c r="B6" s="76">
        <v>34.621966666666225</v>
      </c>
      <c r="C6" s="76">
        <v>38.92400000000066</v>
      </c>
      <c r="D6" s="77">
        <v>26.454033333333115</v>
      </c>
    </row>
    <row r="7" spans="1:4" x14ac:dyDescent="0.2">
      <c r="A7" s="78" t="s">
        <v>128</v>
      </c>
      <c r="B7" s="79">
        <v>34.842499999999362</v>
      </c>
      <c r="C7" s="79">
        <v>37.45200000000068</v>
      </c>
      <c r="D7" s="80">
        <v>27.705499999999962</v>
      </c>
    </row>
    <row r="8" spans="1:4" x14ac:dyDescent="0.2">
      <c r="A8" s="50" t="s">
        <v>131</v>
      </c>
      <c r="B8" s="74">
        <v>22.290499999999909</v>
      </c>
      <c r="C8" s="74">
        <v>20.260000000000673</v>
      </c>
      <c r="D8" s="74">
        <v>57.449499999999418</v>
      </c>
    </row>
    <row r="9" spans="1:4" x14ac:dyDescent="0.2">
      <c r="A9" s="50" t="s">
        <v>43</v>
      </c>
      <c r="B9" s="74">
        <v>4.8426499999992387</v>
      </c>
      <c r="C9" s="74">
        <v>17.66800000000103</v>
      </c>
      <c r="D9" s="74">
        <v>77.489349999999732</v>
      </c>
    </row>
    <row r="10" spans="1:4" x14ac:dyDescent="0.2">
      <c r="A10" s="50" t="s">
        <v>68</v>
      </c>
      <c r="B10" s="74">
        <v>18.794250000000346</v>
      </c>
      <c r="C10" s="74">
        <v>17.024000000000115</v>
      </c>
      <c r="D10" s="74">
        <v>64.181749999999539</v>
      </c>
    </row>
    <row r="11" spans="1:4" x14ac:dyDescent="0.2">
      <c r="A11" s="50" t="s">
        <v>54</v>
      </c>
      <c r="B11" s="74">
        <v>34.750249999999113</v>
      </c>
      <c r="C11" s="74">
        <v>17.036000000000513</v>
      </c>
      <c r="D11" s="74">
        <v>48.213750000000374</v>
      </c>
    </row>
    <row r="12" spans="1:4" x14ac:dyDescent="0.2">
      <c r="A12" s="50" t="s">
        <v>91</v>
      </c>
      <c r="B12" s="74">
        <v>32.113966666665959</v>
      </c>
      <c r="C12" s="74">
        <v>18.960000000000719</v>
      </c>
      <c r="D12" s="74">
        <v>48.926033333333322</v>
      </c>
    </row>
    <row r="13" spans="1:4" x14ac:dyDescent="0.2">
      <c r="A13" s="50" t="s">
        <v>137</v>
      </c>
      <c r="B13" s="74">
        <v>21.754500000000306</v>
      </c>
      <c r="C13" s="74">
        <v>17.94399999999996</v>
      </c>
      <c r="D13" s="74">
        <v>60.301499999999727</v>
      </c>
    </row>
    <row r="14" spans="1:4" x14ac:dyDescent="0.2">
      <c r="A14" s="75" t="s">
        <v>46</v>
      </c>
      <c r="B14" s="76">
        <v>11.150649999999459</v>
      </c>
      <c r="C14" s="76">
        <v>20.860000000000127</v>
      </c>
      <c r="D14" s="77">
        <v>67.989350000000414</v>
      </c>
    </row>
    <row r="15" spans="1:4" x14ac:dyDescent="0.2">
      <c r="A15" s="78" t="s">
        <v>142</v>
      </c>
      <c r="B15" s="79">
        <v>11.530499999998554</v>
      </c>
      <c r="C15" s="79">
        <v>20.444000000001097</v>
      </c>
      <c r="D15" s="80">
        <v>68.025500000000349</v>
      </c>
    </row>
    <row r="16" spans="1:4" x14ac:dyDescent="0.2">
      <c r="A16" s="50" t="s">
        <v>133</v>
      </c>
      <c r="B16" s="74">
        <v>32.446499999999403</v>
      </c>
      <c r="C16" s="74">
        <v>17.072000000000571</v>
      </c>
      <c r="D16" s="74">
        <v>50.481500000000025</v>
      </c>
    </row>
    <row r="17" spans="1:4" x14ac:dyDescent="0.2">
      <c r="A17" s="50" t="s">
        <v>47</v>
      </c>
      <c r="B17" s="74">
        <v>39.018650000000306</v>
      </c>
      <c r="C17" s="74">
        <v>16.716000000000122</v>
      </c>
      <c r="D17" s="74">
        <v>44.265349999999572</v>
      </c>
    </row>
    <row r="18" spans="1:4" x14ac:dyDescent="0.2">
      <c r="A18" s="50" t="s">
        <v>88</v>
      </c>
      <c r="B18" s="74">
        <v>38.833966666666214</v>
      </c>
      <c r="C18" s="74">
        <v>14.963999999999942</v>
      </c>
      <c r="D18" s="74">
        <v>46.202033333333844</v>
      </c>
    </row>
    <row r="19" spans="1:4" x14ac:dyDescent="0.2">
      <c r="A19" s="50" t="s">
        <v>132</v>
      </c>
      <c r="B19" s="74">
        <v>21.682499999999621</v>
      </c>
      <c r="C19" s="74">
        <v>15.29200000000003</v>
      </c>
      <c r="D19" s="74">
        <v>63.025500000000342</v>
      </c>
    </row>
    <row r="20" spans="1:4" x14ac:dyDescent="0.2">
      <c r="A20" s="50" t="s">
        <v>48</v>
      </c>
      <c r="B20" s="74">
        <v>6.4946500000006475</v>
      </c>
      <c r="C20" s="74">
        <v>18.27199999999948</v>
      </c>
      <c r="D20" s="74">
        <v>75.233349999999874</v>
      </c>
    </row>
    <row r="21" spans="1:4" x14ac:dyDescent="0.2">
      <c r="A21" s="50" t="s">
        <v>138</v>
      </c>
      <c r="B21" s="74">
        <v>7.174499999999469</v>
      </c>
      <c r="C21" s="74">
        <v>17.388000000000829</v>
      </c>
      <c r="D21" s="74">
        <v>75.437499999999702</v>
      </c>
    </row>
    <row r="22" spans="1:4" x14ac:dyDescent="0.2">
      <c r="A22" s="50" t="s">
        <v>113</v>
      </c>
      <c r="B22" s="74">
        <v>7.9998499999999373</v>
      </c>
      <c r="C22" s="74">
        <v>17.287999999999784</v>
      </c>
      <c r="D22" s="74">
        <v>74.712150000000278</v>
      </c>
    </row>
    <row r="23" spans="1:4" x14ac:dyDescent="0.2">
      <c r="A23" s="50" t="s">
        <v>96</v>
      </c>
      <c r="B23" s="74">
        <v>13.273966666666951</v>
      </c>
      <c r="C23" s="74">
        <v>17.995999999999412</v>
      </c>
      <c r="D23" s="74">
        <v>68.730033333333637</v>
      </c>
    </row>
    <row r="24" spans="1:4" x14ac:dyDescent="0.2">
      <c r="A24" s="50" t="s">
        <v>115</v>
      </c>
      <c r="B24" s="74">
        <v>14.919850000000013</v>
      </c>
      <c r="C24" s="74">
        <v>20.619999999998981</v>
      </c>
      <c r="D24" s="74">
        <v>64.460150000001008</v>
      </c>
    </row>
    <row r="25" spans="1:4" x14ac:dyDescent="0.2">
      <c r="A25" s="50" t="s">
        <v>40</v>
      </c>
      <c r="B25" s="74">
        <v>6.8706499999994852</v>
      </c>
      <c r="C25" s="74">
        <v>21.128000000001066</v>
      </c>
      <c r="D25" s="74">
        <v>72.001349999999448</v>
      </c>
    </row>
    <row r="26" spans="1:4" x14ac:dyDescent="0.2">
      <c r="A26" s="50" t="s">
        <v>59</v>
      </c>
      <c r="B26" s="74">
        <v>31.91824999999946</v>
      </c>
      <c r="C26" s="74">
        <v>18.455999999999904</v>
      </c>
      <c r="D26" s="74">
        <v>49.625750000000636</v>
      </c>
    </row>
    <row r="27" spans="1:4" x14ac:dyDescent="0.2">
      <c r="A27" s="50" t="s">
        <v>90</v>
      </c>
      <c r="B27" s="74">
        <v>32.357966666666101</v>
      </c>
      <c r="C27" s="74">
        <v>17.112000000000762</v>
      </c>
      <c r="D27" s="74">
        <v>50.530033333333137</v>
      </c>
    </row>
    <row r="28" spans="1:4" x14ac:dyDescent="0.2">
      <c r="A28" s="50" t="s">
        <v>84</v>
      </c>
      <c r="B28" s="74">
        <v>21.225966666666039</v>
      </c>
      <c r="C28" s="74">
        <v>19.39200000000028</v>
      </c>
      <c r="D28" s="74">
        <v>59.382033333333681</v>
      </c>
    </row>
    <row r="29" spans="1:4" x14ac:dyDescent="0.2">
      <c r="A29" s="50" t="s">
        <v>121</v>
      </c>
      <c r="B29" s="74">
        <v>22.327849999999231</v>
      </c>
      <c r="C29" s="74">
        <v>17.248000000001866</v>
      </c>
      <c r="D29" s="74">
        <v>60.424149999998903</v>
      </c>
    </row>
    <row r="30" spans="1:4" x14ac:dyDescent="0.2">
      <c r="A30" s="50" t="s">
        <v>56</v>
      </c>
      <c r="B30" s="74">
        <v>16.758249999999833</v>
      </c>
      <c r="C30" s="74">
        <v>20.527999999999338</v>
      </c>
      <c r="D30" s="74">
        <v>62.713750000000836</v>
      </c>
    </row>
    <row r="31" spans="1:4" x14ac:dyDescent="0.2">
      <c r="A31" s="50" t="s">
        <v>147</v>
      </c>
      <c r="B31" s="74">
        <v>27.650500000000488</v>
      </c>
      <c r="C31" s="74">
        <v>23.167999999999438</v>
      </c>
      <c r="D31" s="74">
        <v>49.181500000000071</v>
      </c>
    </row>
    <row r="32" spans="1:4" x14ac:dyDescent="0.2">
      <c r="A32" s="50" t="s">
        <v>111</v>
      </c>
      <c r="B32" s="74">
        <v>19.431850000000296</v>
      </c>
      <c r="C32" s="74">
        <v>21.611999999999512</v>
      </c>
      <c r="D32" s="74">
        <v>58.956150000000193</v>
      </c>
    </row>
    <row r="33" spans="1:4" x14ac:dyDescent="0.2">
      <c r="A33" s="50" t="s">
        <v>120</v>
      </c>
      <c r="B33" s="74">
        <v>14.843849999999762</v>
      </c>
      <c r="C33" s="74">
        <v>22.996000000000549</v>
      </c>
      <c r="D33" s="74">
        <v>62.160149999999689</v>
      </c>
    </row>
    <row r="34" spans="1:4" x14ac:dyDescent="0.2">
      <c r="A34" s="50" t="s">
        <v>106</v>
      </c>
      <c r="B34" s="74">
        <v>7.3958500000003511</v>
      </c>
      <c r="C34" s="74">
        <v>17.691999999999553</v>
      </c>
      <c r="D34" s="74">
        <v>74.912150000000096</v>
      </c>
    </row>
    <row r="35" spans="1:4" x14ac:dyDescent="0.2">
      <c r="A35" s="50" t="s">
        <v>38</v>
      </c>
      <c r="B35" s="74">
        <v>6.9706499999993952</v>
      </c>
      <c r="C35" s="74">
        <v>20.575999999999794</v>
      </c>
      <c r="D35" s="74">
        <v>72.45335000000081</v>
      </c>
    </row>
    <row r="36" spans="1:4" x14ac:dyDescent="0.2">
      <c r="A36" s="50" t="s">
        <v>62</v>
      </c>
      <c r="B36" s="74">
        <v>14.674250000000001</v>
      </c>
      <c r="C36" s="74">
        <v>20.484000000000151</v>
      </c>
      <c r="D36" s="74">
        <v>64.841749999999848</v>
      </c>
    </row>
    <row r="37" spans="1:4" x14ac:dyDescent="0.2">
      <c r="A37" s="50" t="s">
        <v>61</v>
      </c>
      <c r="B37" s="74">
        <v>10.458249999998742</v>
      </c>
      <c r="C37" s="74">
        <v>26.728000000001657</v>
      </c>
      <c r="D37" s="74">
        <v>62.813749999999601</v>
      </c>
    </row>
    <row r="38" spans="1:4" x14ac:dyDescent="0.2">
      <c r="A38" s="50" t="s">
        <v>108</v>
      </c>
      <c r="B38" s="74">
        <v>3.4478500000000309</v>
      </c>
      <c r="C38" s="74">
        <v>20.952000000000908</v>
      </c>
      <c r="D38" s="74">
        <v>75.600149999999061</v>
      </c>
    </row>
    <row r="39" spans="1:4" x14ac:dyDescent="0.2">
      <c r="A39" s="50" t="s">
        <v>102</v>
      </c>
      <c r="B39" s="74">
        <v>9.6278500000005494</v>
      </c>
      <c r="C39" s="74">
        <v>22.604000000000042</v>
      </c>
      <c r="D39" s="74">
        <v>67.768149999999409</v>
      </c>
    </row>
    <row r="40" spans="1:4" x14ac:dyDescent="0.2">
      <c r="A40" s="50" t="s">
        <v>39</v>
      </c>
      <c r="B40" s="74">
        <v>16.474649999999983</v>
      </c>
      <c r="C40" s="74">
        <v>19.436000000000604</v>
      </c>
      <c r="D40" s="74">
        <v>64.089349999999413</v>
      </c>
    </row>
    <row r="41" spans="1:4" x14ac:dyDescent="0.2">
      <c r="A41" s="50" t="s">
        <v>52</v>
      </c>
      <c r="B41" s="74">
        <v>37.346250000000026</v>
      </c>
      <c r="C41" s="74">
        <v>23.059999999999263</v>
      </c>
      <c r="D41" s="74">
        <v>39.593750000000711</v>
      </c>
    </row>
    <row r="42" spans="1:4" x14ac:dyDescent="0.2">
      <c r="A42" s="50" t="s">
        <v>67</v>
      </c>
      <c r="B42" s="74">
        <v>30.374249999999364</v>
      </c>
      <c r="C42" s="74">
        <v>21.148000000000593</v>
      </c>
      <c r="D42" s="74">
        <v>48.477750000000043</v>
      </c>
    </row>
    <row r="43" spans="1:4" x14ac:dyDescent="0.2">
      <c r="A43" s="50" t="s">
        <v>94</v>
      </c>
      <c r="B43" s="74">
        <v>29.913966666666823</v>
      </c>
      <c r="C43" s="74">
        <v>21.411999999999125</v>
      </c>
      <c r="D43" s="74">
        <v>48.674033333334052</v>
      </c>
    </row>
    <row r="44" spans="1:4" x14ac:dyDescent="0.2">
      <c r="A44" s="50" t="s">
        <v>93</v>
      </c>
      <c r="B44" s="74">
        <v>29.629966666667627</v>
      </c>
      <c r="C44" s="74">
        <v>23.695999999998776</v>
      </c>
      <c r="D44" s="74">
        <v>46.674033333333597</v>
      </c>
    </row>
    <row r="45" spans="1:4" x14ac:dyDescent="0.2">
      <c r="A45" s="50" t="s">
        <v>44</v>
      </c>
      <c r="B45" s="74">
        <v>6.834649999999427</v>
      </c>
      <c r="C45" s="74">
        <v>19.120000000000346</v>
      </c>
      <c r="D45" s="74">
        <v>74.045350000000226</v>
      </c>
    </row>
    <row r="46" spans="1:4" x14ac:dyDescent="0.2">
      <c r="A46" s="50" t="s">
        <v>98</v>
      </c>
      <c r="B46" s="74">
        <v>12.009966666665918</v>
      </c>
      <c r="C46" s="74">
        <v>15.620000000001255</v>
      </c>
      <c r="D46" s="74">
        <v>72.370033333332827</v>
      </c>
    </row>
    <row r="47" spans="1:4" x14ac:dyDescent="0.2">
      <c r="A47" s="50" t="s">
        <v>53</v>
      </c>
      <c r="B47" s="74">
        <v>20.746250000000344</v>
      </c>
      <c r="C47" s="74">
        <v>15.971999999999298</v>
      </c>
      <c r="D47" s="74">
        <v>63.281750000000358</v>
      </c>
    </row>
    <row r="48" spans="1:4" x14ac:dyDescent="0.2">
      <c r="A48" s="50" t="s">
        <v>101</v>
      </c>
      <c r="B48" s="74">
        <v>23.897966666667202</v>
      </c>
      <c r="C48" s="74">
        <v>15.74799999999982</v>
      </c>
      <c r="D48" s="74">
        <v>60.354033333332978</v>
      </c>
    </row>
    <row r="49" spans="1:4" x14ac:dyDescent="0.2">
      <c r="A49" s="50" t="s">
        <v>130</v>
      </c>
      <c r="B49" s="74">
        <v>26.93449999999946</v>
      </c>
      <c r="C49" s="74">
        <v>16.460000000000719</v>
      </c>
      <c r="D49" s="74">
        <v>56.605499999999822</v>
      </c>
    </row>
    <row r="50" spans="1:4" x14ac:dyDescent="0.2">
      <c r="A50" s="75" t="s">
        <v>37</v>
      </c>
      <c r="B50" s="76">
        <v>13.94665000000019</v>
      </c>
      <c r="C50" s="76">
        <v>30.067999999998847</v>
      </c>
      <c r="D50" s="77">
        <v>55.985350000000963</v>
      </c>
    </row>
    <row r="51" spans="1:4" x14ac:dyDescent="0.2">
      <c r="A51" s="78" t="s">
        <v>143</v>
      </c>
      <c r="B51" s="79">
        <v>14.606499999999487</v>
      </c>
      <c r="C51" s="79">
        <v>29.216000000000118</v>
      </c>
      <c r="D51" s="80">
        <v>56.177500000000393</v>
      </c>
    </row>
    <row r="52" spans="1:4" x14ac:dyDescent="0.2">
      <c r="A52" s="50" t="s">
        <v>99</v>
      </c>
      <c r="B52" s="74">
        <v>25.957966666667375</v>
      </c>
      <c r="C52" s="74">
        <v>37.435999999999012</v>
      </c>
      <c r="D52" s="74">
        <v>36.606033333333613</v>
      </c>
    </row>
    <row r="53" spans="1:4" x14ac:dyDescent="0.2">
      <c r="A53" s="50" t="s">
        <v>100</v>
      </c>
      <c r="B53" s="74">
        <v>26.989966666666959</v>
      </c>
      <c r="C53" s="74">
        <v>34.035999999999262</v>
      </c>
      <c r="D53" s="74">
        <v>38.974033333333779</v>
      </c>
    </row>
    <row r="54" spans="1:4" x14ac:dyDescent="0.2">
      <c r="A54" s="50" t="s">
        <v>103</v>
      </c>
      <c r="B54" s="74">
        <v>25.619849999999371</v>
      </c>
      <c r="C54" s="74">
        <v>31.988000000000056</v>
      </c>
      <c r="D54" s="74">
        <v>42.392150000000569</v>
      </c>
    </row>
    <row r="55" spans="1:4" x14ac:dyDescent="0.2">
      <c r="A55" s="50" t="s">
        <v>109</v>
      </c>
      <c r="B55" s="74">
        <v>26.163849999999243</v>
      </c>
      <c r="C55" s="74">
        <v>25.228000000000751</v>
      </c>
      <c r="D55" s="74">
        <v>48.608150000000009</v>
      </c>
    </row>
    <row r="56" spans="1:4" x14ac:dyDescent="0.2">
      <c r="A56" s="50" t="s">
        <v>32</v>
      </c>
      <c r="B56" s="74">
        <v>4.5546499999999099</v>
      </c>
      <c r="C56" s="74">
        <v>14.443999999999733</v>
      </c>
      <c r="D56" s="74">
        <v>81.001350000000357</v>
      </c>
    </row>
    <row r="57" spans="1:4" x14ac:dyDescent="0.2">
      <c r="A57" s="50" t="s">
        <v>135</v>
      </c>
      <c r="B57" s="74">
        <v>3.6105000000005281</v>
      </c>
      <c r="C57" s="74">
        <v>9.9479999999994106</v>
      </c>
      <c r="D57" s="74">
        <v>86.441500000000062</v>
      </c>
    </row>
    <row r="58" spans="1:4" x14ac:dyDescent="0.2">
      <c r="A58" s="50" t="s">
        <v>129</v>
      </c>
      <c r="B58" s="74">
        <v>4.9584999999998018</v>
      </c>
      <c r="C58" s="74">
        <v>9.7479999999995925</v>
      </c>
      <c r="D58" s="74">
        <v>85.293500000000606</v>
      </c>
    </row>
    <row r="59" spans="1:4" x14ac:dyDescent="0.2">
      <c r="A59" s="50" t="s">
        <v>116</v>
      </c>
      <c r="B59" s="74">
        <v>6.3038499999993434</v>
      </c>
      <c r="C59" s="74">
        <v>8.5480000000006839</v>
      </c>
      <c r="D59" s="74">
        <v>85.148149999999973</v>
      </c>
    </row>
    <row r="60" spans="1:4" x14ac:dyDescent="0.2">
      <c r="A60" s="50" t="s">
        <v>36</v>
      </c>
      <c r="B60" s="74">
        <v>28.470650000000301</v>
      </c>
      <c r="C60" s="74">
        <v>27.027999999999107</v>
      </c>
      <c r="D60" s="74">
        <v>44.501350000000585</v>
      </c>
    </row>
    <row r="61" spans="1:4" x14ac:dyDescent="0.2">
      <c r="A61" s="50" t="s">
        <v>58</v>
      </c>
      <c r="B61" s="74">
        <v>42.190250000000532</v>
      </c>
      <c r="C61" s="74">
        <v>22.107999999999493</v>
      </c>
      <c r="D61" s="74">
        <v>35.701749999999976</v>
      </c>
    </row>
    <row r="62" spans="1:4" x14ac:dyDescent="0.2">
      <c r="A62" s="50" t="s">
        <v>50</v>
      </c>
      <c r="B62" s="74">
        <v>44.674249999998864</v>
      </c>
      <c r="C62" s="74">
        <v>22.068000000001575</v>
      </c>
      <c r="D62" s="74">
        <v>33.257749999999561</v>
      </c>
    </row>
    <row r="63" spans="1:4" x14ac:dyDescent="0.2">
      <c r="A63" s="50" t="s">
        <v>118</v>
      </c>
      <c r="B63" s="74">
        <v>43.111850000000246</v>
      </c>
      <c r="C63" s="74">
        <v>29.203999999999724</v>
      </c>
      <c r="D63" s="74">
        <v>27.684150000000031</v>
      </c>
    </row>
    <row r="64" spans="1:4" x14ac:dyDescent="0.2">
      <c r="A64" s="50" t="s">
        <v>117</v>
      </c>
      <c r="B64" s="74">
        <v>42.467849999999331</v>
      </c>
      <c r="C64" s="74">
        <v>27.136000000000422</v>
      </c>
      <c r="D64" s="74">
        <v>30.396150000000251</v>
      </c>
    </row>
    <row r="65" spans="1:4" x14ac:dyDescent="0.2">
      <c r="A65" s="50" t="s">
        <v>33</v>
      </c>
      <c r="B65" s="74">
        <v>7.1106499999994952</v>
      </c>
      <c r="C65" s="74">
        <v>24.076000000000022</v>
      </c>
      <c r="D65" s="74">
        <v>68.813350000000483</v>
      </c>
    </row>
    <row r="66" spans="1:4" x14ac:dyDescent="0.2">
      <c r="A66" s="50" t="s">
        <v>41</v>
      </c>
      <c r="B66" s="74">
        <v>21.51864999999917</v>
      </c>
      <c r="C66" s="74">
        <v>21.628000000000611</v>
      </c>
      <c r="D66" s="74">
        <v>56.853350000000226</v>
      </c>
    </row>
    <row r="67" spans="1:4" x14ac:dyDescent="0.2">
      <c r="A67" s="50" t="s">
        <v>134</v>
      </c>
      <c r="B67" s="74">
        <v>39.778499999999511</v>
      </c>
      <c r="C67" s="74">
        <v>18.708000000000311</v>
      </c>
      <c r="D67" s="74">
        <v>41.513500000000178</v>
      </c>
    </row>
    <row r="68" spans="1:4" x14ac:dyDescent="0.2">
      <c r="A68" s="50" t="s">
        <v>119</v>
      </c>
      <c r="B68" s="74">
        <v>36.263849999999152</v>
      </c>
      <c r="C68" s="74">
        <v>27.836000000000922</v>
      </c>
      <c r="D68" s="74">
        <v>35.900149999999925</v>
      </c>
    </row>
    <row r="69" spans="1:4" x14ac:dyDescent="0.2">
      <c r="A69" s="50" t="s">
        <v>86</v>
      </c>
      <c r="B69" s="74">
        <v>38.973966666666314</v>
      </c>
      <c r="C69" s="74">
        <v>23.867999999999938</v>
      </c>
      <c r="D69" s="74">
        <v>37.158033333333748</v>
      </c>
    </row>
    <row r="70" spans="1:4" x14ac:dyDescent="0.2">
      <c r="A70" s="50" t="s">
        <v>63</v>
      </c>
      <c r="B70" s="74">
        <v>17.85824999999997</v>
      </c>
      <c r="C70" s="74">
        <v>29.415999999999944</v>
      </c>
      <c r="D70" s="74">
        <v>52.72575000000009</v>
      </c>
    </row>
    <row r="71" spans="1:4" x14ac:dyDescent="0.2">
      <c r="A71" s="50" t="s">
        <v>60</v>
      </c>
      <c r="B71" s="74">
        <v>46.306249999999608</v>
      </c>
      <c r="C71" s="74">
        <v>24.347999999999956</v>
      </c>
      <c r="D71" s="74">
        <v>29.345750000000436</v>
      </c>
    </row>
    <row r="72" spans="1:4" x14ac:dyDescent="0.2">
      <c r="A72" s="50" t="s">
        <v>87</v>
      </c>
      <c r="B72" s="74">
        <v>51.59796666666702</v>
      </c>
      <c r="C72" s="74">
        <v>22.803999999998723</v>
      </c>
      <c r="D72" s="74">
        <v>25.598033333334257</v>
      </c>
    </row>
    <row r="73" spans="1:4" x14ac:dyDescent="0.2">
      <c r="A73" s="50" t="s">
        <v>110</v>
      </c>
      <c r="B73" s="74">
        <v>47.187850000000267</v>
      </c>
      <c r="C73" s="74">
        <v>21.884000000000015</v>
      </c>
      <c r="D73" s="74">
        <v>30.928149999999714</v>
      </c>
    </row>
    <row r="74" spans="1:4" x14ac:dyDescent="0.2">
      <c r="A74" s="50" t="s">
        <v>92</v>
      </c>
      <c r="B74" s="74">
        <v>38.901966666666198</v>
      </c>
      <c r="C74" s="74">
        <v>20.635999999999513</v>
      </c>
      <c r="D74" s="74">
        <v>40.46203333333429</v>
      </c>
    </row>
    <row r="75" spans="1:4" x14ac:dyDescent="0.2">
      <c r="A75" s="75" t="s">
        <v>64</v>
      </c>
      <c r="B75" s="76">
        <v>7.1662499999997351</v>
      </c>
      <c r="C75" s="76">
        <v>23.652000000000726</v>
      </c>
      <c r="D75" s="77">
        <v>69.181749999999539</v>
      </c>
    </row>
    <row r="76" spans="1:4" x14ac:dyDescent="0.2">
      <c r="A76" s="78" t="s">
        <v>140</v>
      </c>
      <c r="B76" s="79">
        <v>7.2985000000001747</v>
      </c>
      <c r="C76" s="79">
        <v>24.60399999999936</v>
      </c>
      <c r="D76" s="80">
        <v>68.097500000000466</v>
      </c>
    </row>
    <row r="77" spans="1:4" x14ac:dyDescent="0.2">
      <c r="A77" s="50" t="s">
        <v>57</v>
      </c>
      <c r="B77" s="74">
        <v>11.370250000000027</v>
      </c>
      <c r="C77" s="74">
        <v>23.403999999998746</v>
      </c>
      <c r="D77" s="74">
        <v>65.225750000001227</v>
      </c>
    </row>
    <row r="78" spans="1:4" x14ac:dyDescent="0.2">
      <c r="A78" s="50" t="s">
        <v>51</v>
      </c>
      <c r="B78" s="74">
        <v>15.034250000000583</v>
      </c>
      <c r="C78" s="74">
        <v>23.675999999999249</v>
      </c>
      <c r="D78" s="74">
        <v>61.289750000000168</v>
      </c>
    </row>
    <row r="79" spans="1:4" x14ac:dyDescent="0.2">
      <c r="A79" s="50" t="s">
        <v>107</v>
      </c>
      <c r="B79" s="74">
        <v>19.367849999999876</v>
      </c>
      <c r="C79" s="74">
        <v>26.132000000000062</v>
      </c>
      <c r="D79" s="74">
        <v>54.500150000000062</v>
      </c>
    </row>
    <row r="80" spans="1:4" x14ac:dyDescent="0.2">
      <c r="A80" s="50" t="s">
        <v>112</v>
      </c>
      <c r="B80" s="74">
        <v>32.759849999999929</v>
      </c>
      <c r="C80" s="74">
        <v>24.923999999999751</v>
      </c>
      <c r="D80" s="74">
        <v>42.31615000000032</v>
      </c>
    </row>
    <row r="81" spans="1:4" x14ac:dyDescent="0.2">
      <c r="A81" s="50" t="s">
        <v>34</v>
      </c>
      <c r="B81" s="74">
        <v>19.230650000000523</v>
      </c>
      <c r="C81" s="74">
        <v>25.023999999999656</v>
      </c>
      <c r="D81" s="74">
        <v>55.745349999999817</v>
      </c>
    </row>
    <row r="82" spans="1:4" x14ac:dyDescent="0.2">
      <c r="A82" s="50" t="s">
        <v>95</v>
      </c>
      <c r="B82" s="74">
        <v>40.349966666665381</v>
      </c>
      <c r="C82" s="74">
        <v>22.908000000001039</v>
      </c>
      <c r="D82" s="74">
        <v>36.74203333333358</v>
      </c>
    </row>
    <row r="83" spans="1:4" x14ac:dyDescent="0.2">
      <c r="A83" s="50" t="s">
        <v>45</v>
      </c>
      <c r="B83" s="74">
        <v>41.366650000000384</v>
      </c>
      <c r="C83" s="74">
        <v>23.035999999999028</v>
      </c>
      <c r="D83" s="74">
        <v>35.597350000000588</v>
      </c>
    </row>
    <row r="84" spans="1:4" x14ac:dyDescent="0.2">
      <c r="A84" s="50" t="s">
        <v>104</v>
      </c>
      <c r="B84" s="74">
        <v>38.119849999999374</v>
      </c>
      <c r="C84" s="74">
        <v>27.860000000000586</v>
      </c>
      <c r="D84" s="74">
        <v>34.020150000000044</v>
      </c>
    </row>
    <row r="85" spans="1:4" x14ac:dyDescent="0.2">
      <c r="A85" s="50" t="s">
        <v>114</v>
      </c>
      <c r="B85" s="74">
        <v>33.259850000000611</v>
      </c>
      <c r="C85" s="74">
        <v>30.131999999998698</v>
      </c>
      <c r="D85" s="74">
        <v>36.608150000000691</v>
      </c>
    </row>
    <row r="86" spans="1:4" x14ac:dyDescent="0.2">
      <c r="A86" s="50" t="s">
        <v>42</v>
      </c>
      <c r="B86" s="74">
        <v>17.366650000000035</v>
      </c>
      <c r="C86" s="74">
        <v>29.660000000000082</v>
      </c>
      <c r="D86" s="74">
        <v>52.973349999999883</v>
      </c>
    </row>
    <row r="87" spans="1:4" x14ac:dyDescent="0.2">
      <c r="A87" s="50" t="s">
        <v>66</v>
      </c>
      <c r="B87" s="74">
        <v>49.922249999999138</v>
      </c>
      <c r="C87" s="74">
        <v>24.5240000000001</v>
      </c>
      <c r="D87" s="74">
        <v>25.553750000000765</v>
      </c>
    </row>
    <row r="88" spans="1:4" x14ac:dyDescent="0.2">
      <c r="A88" s="50" t="s">
        <v>105</v>
      </c>
      <c r="B88" s="74">
        <v>53.643849999998579</v>
      </c>
      <c r="C88" s="74">
        <v>27.832000000000789</v>
      </c>
      <c r="D88" s="74">
        <v>18.524150000000631</v>
      </c>
    </row>
    <row r="89" spans="1:4" x14ac:dyDescent="0.2">
      <c r="A89" s="50" t="s">
        <v>89</v>
      </c>
      <c r="B89" s="74">
        <v>50.23796666666621</v>
      </c>
      <c r="C89" s="74">
        <v>26.296000000000959</v>
      </c>
      <c r="D89" s="74">
        <v>23.466033333332831</v>
      </c>
    </row>
    <row r="90" spans="1:4" x14ac:dyDescent="0.2">
      <c r="A90" s="50" t="s">
        <v>97</v>
      </c>
      <c r="B90" s="74">
        <v>42.421966666667089</v>
      </c>
      <c r="C90" s="74">
        <v>29.051999999999222</v>
      </c>
      <c r="D90" s="74">
        <v>28.526033333333682</v>
      </c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6"/>
  <sheetViews>
    <sheetView workbookViewId="0"/>
  </sheetViews>
  <sheetFormatPr defaultColWidth="14.28515625" defaultRowHeight="11.25" x14ac:dyDescent="0.2"/>
  <cols>
    <col min="1" max="16384" width="14.28515625" style="53"/>
  </cols>
  <sheetData>
    <row r="1" spans="1:8" ht="12" x14ac:dyDescent="0.2">
      <c r="A1" s="62"/>
      <c r="B1" s="52" t="s">
        <v>5</v>
      </c>
      <c r="C1" s="18" t="s">
        <v>15</v>
      </c>
      <c r="D1" s="18" t="s">
        <v>16</v>
      </c>
      <c r="E1" s="18" t="s">
        <v>17</v>
      </c>
      <c r="F1" s="18" t="s">
        <v>18</v>
      </c>
      <c r="G1" s="18" t="s">
        <v>19</v>
      </c>
      <c r="H1" s="18" t="s">
        <v>20</v>
      </c>
    </row>
    <row r="2" spans="1:8" x14ac:dyDescent="0.2">
      <c r="A2" s="38" t="s">
        <v>30</v>
      </c>
      <c r="B2" s="55" t="s">
        <v>10</v>
      </c>
      <c r="C2" s="20" t="s">
        <v>21</v>
      </c>
      <c r="D2" s="20" t="s">
        <v>21</v>
      </c>
      <c r="E2" s="20" t="s">
        <v>21</v>
      </c>
      <c r="F2" s="20" t="s">
        <v>22</v>
      </c>
      <c r="G2" s="20" t="s">
        <v>23</v>
      </c>
      <c r="H2" s="20" t="s">
        <v>24</v>
      </c>
    </row>
    <row r="3" spans="1:8" x14ac:dyDescent="0.2">
      <c r="A3" s="45">
        <v>42194</v>
      </c>
      <c r="B3" s="36" t="s">
        <v>35</v>
      </c>
      <c r="C3" s="67">
        <v>8.3473250000002324</v>
      </c>
      <c r="D3" s="68">
        <v>11.209999999999809</v>
      </c>
      <c r="E3" s="41">
        <v>30.442674999999959</v>
      </c>
      <c r="F3" s="18">
        <v>16.694650000000465</v>
      </c>
      <c r="G3" s="18">
        <v>22.419999999999618</v>
      </c>
      <c r="H3" s="18">
        <v>60.885349999999917</v>
      </c>
    </row>
    <row r="4" spans="1:8" x14ac:dyDescent="0.2">
      <c r="A4" s="45">
        <v>42203</v>
      </c>
      <c r="B4" s="36" t="s">
        <v>65</v>
      </c>
      <c r="C4" s="67">
        <v>18.659124999999548</v>
      </c>
      <c r="D4" s="68">
        <v>12.474000000000274</v>
      </c>
      <c r="E4" s="41">
        <v>18.866875000000178</v>
      </c>
      <c r="F4" s="18">
        <v>37.318249999999097</v>
      </c>
      <c r="G4" s="18">
        <v>24.948000000000548</v>
      </c>
      <c r="H4" s="18">
        <v>37.733750000000356</v>
      </c>
    </row>
    <row r="5" spans="1:8" x14ac:dyDescent="0.2">
      <c r="A5" s="45">
        <v>42203</v>
      </c>
      <c r="B5" s="36" t="s">
        <v>55</v>
      </c>
      <c r="C5" s="67">
        <v>19.749124999999921</v>
      </c>
      <c r="D5" s="68">
        <v>13.949999999999818</v>
      </c>
      <c r="E5" s="41">
        <v>16.300875000000261</v>
      </c>
      <c r="F5" s="18">
        <v>39.498249999999842</v>
      </c>
      <c r="G5" s="18">
        <v>27.899999999999636</v>
      </c>
      <c r="H5" s="18">
        <v>32.601750000000521</v>
      </c>
    </row>
    <row r="6" spans="1:8" x14ac:dyDescent="0.2">
      <c r="A6" s="45">
        <v>42211</v>
      </c>
      <c r="B6" s="36" t="s">
        <v>85</v>
      </c>
      <c r="C6" s="67">
        <v>17.310983333333112</v>
      </c>
      <c r="D6" s="68">
        <v>19.46200000000033</v>
      </c>
      <c r="E6" s="41">
        <v>13.227016666666557</v>
      </c>
      <c r="F6" s="18">
        <v>34.621966666666225</v>
      </c>
      <c r="G6" s="18">
        <v>38.92400000000066</v>
      </c>
      <c r="H6" s="18">
        <v>26.454033333333115</v>
      </c>
    </row>
    <row r="7" spans="1:8" x14ac:dyDescent="0.2">
      <c r="A7" s="45">
        <v>42233</v>
      </c>
      <c r="B7" s="36" t="s">
        <v>128</v>
      </c>
      <c r="C7" s="67">
        <v>17.421249999999681</v>
      </c>
      <c r="D7" s="68">
        <v>18.72600000000034</v>
      </c>
      <c r="E7" s="41">
        <v>13.852749999999979</v>
      </c>
      <c r="F7" s="18">
        <v>34.842499999999362</v>
      </c>
      <c r="G7" s="18">
        <v>37.45200000000068</v>
      </c>
      <c r="H7" s="18">
        <v>27.705499999999962</v>
      </c>
    </row>
    <row r="8" spans="1:8" x14ac:dyDescent="0.2">
      <c r="A8" s="45">
        <v>42233</v>
      </c>
      <c r="B8" s="36" t="s">
        <v>131</v>
      </c>
      <c r="C8" s="67">
        <v>11.145249999999955</v>
      </c>
      <c r="D8" s="68">
        <v>10.130000000000337</v>
      </c>
      <c r="E8" s="41">
        <v>28.724749999999709</v>
      </c>
      <c r="F8" s="18">
        <v>22.290499999999909</v>
      </c>
      <c r="G8" s="18">
        <v>20.260000000000673</v>
      </c>
      <c r="H8" s="18">
        <v>57.449499999999418</v>
      </c>
    </row>
    <row r="9" spans="1:8" x14ac:dyDescent="0.2">
      <c r="A9" s="45">
        <v>42194</v>
      </c>
      <c r="B9" s="36" t="s">
        <v>43</v>
      </c>
      <c r="C9" s="67">
        <v>2.4213249999996194</v>
      </c>
      <c r="D9" s="68">
        <v>8.8340000000005148</v>
      </c>
      <c r="E9" s="41">
        <v>38.744674999999866</v>
      </c>
      <c r="F9" s="18">
        <v>4.8426499999992387</v>
      </c>
      <c r="G9" s="18">
        <v>17.66800000000103</v>
      </c>
      <c r="H9" s="18">
        <v>77.489349999999732</v>
      </c>
    </row>
    <row r="10" spans="1:8" x14ac:dyDescent="0.2">
      <c r="A10" s="45">
        <v>42203</v>
      </c>
      <c r="B10" s="36" t="s">
        <v>68</v>
      </c>
      <c r="C10" s="67">
        <v>9.3971250000001731</v>
      </c>
      <c r="D10" s="68">
        <v>8.5120000000000573</v>
      </c>
      <c r="E10" s="41">
        <v>32.09087499999977</v>
      </c>
      <c r="F10" s="18">
        <v>18.794250000000346</v>
      </c>
      <c r="G10" s="18">
        <v>17.024000000000115</v>
      </c>
      <c r="H10" s="18">
        <v>64.181749999999539</v>
      </c>
    </row>
    <row r="11" spans="1:8" x14ac:dyDescent="0.2">
      <c r="A11" s="45">
        <v>42203</v>
      </c>
      <c r="B11" s="36" t="s">
        <v>54</v>
      </c>
      <c r="C11" s="67">
        <v>17.375124999999557</v>
      </c>
      <c r="D11" s="68">
        <v>8.5180000000002565</v>
      </c>
      <c r="E11" s="41">
        <v>24.106875000000187</v>
      </c>
      <c r="F11" s="18">
        <v>34.750249999999113</v>
      </c>
      <c r="G11" s="18">
        <v>17.036000000000513</v>
      </c>
      <c r="H11" s="18">
        <v>48.213750000000374</v>
      </c>
    </row>
    <row r="12" spans="1:8" x14ac:dyDescent="0.2">
      <c r="A12" s="45">
        <v>42211</v>
      </c>
      <c r="B12" s="36" t="s">
        <v>91</v>
      </c>
      <c r="C12" s="67">
        <v>16.05698333333298</v>
      </c>
      <c r="D12" s="68">
        <v>9.4800000000003593</v>
      </c>
      <c r="E12" s="41">
        <v>24.463016666666661</v>
      </c>
      <c r="F12" s="18">
        <v>32.113966666665959</v>
      </c>
      <c r="G12" s="18">
        <v>18.960000000000719</v>
      </c>
      <c r="H12" s="18">
        <v>48.926033333333322</v>
      </c>
    </row>
    <row r="13" spans="1:8" x14ac:dyDescent="0.2">
      <c r="A13" s="45">
        <v>42233</v>
      </c>
      <c r="B13" s="36" t="s">
        <v>137</v>
      </c>
      <c r="C13" s="67">
        <v>10.877250000000153</v>
      </c>
      <c r="D13" s="68">
        <v>8.97199999999998</v>
      </c>
      <c r="E13" s="41">
        <v>30.150749999999867</v>
      </c>
      <c r="F13" s="18">
        <v>21.754500000000306</v>
      </c>
      <c r="G13" s="18">
        <v>17.94399999999996</v>
      </c>
      <c r="H13" s="18">
        <v>60.301499999999727</v>
      </c>
    </row>
    <row r="14" spans="1:8" x14ac:dyDescent="0.2">
      <c r="A14" s="45">
        <v>42194</v>
      </c>
      <c r="B14" s="36" t="s">
        <v>46</v>
      </c>
      <c r="C14" s="67">
        <v>5.5753249999997294</v>
      </c>
      <c r="D14" s="68">
        <v>10.430000000000064</v>
      </c>
      <c r="E14" s="41">
        <v>33.994675000000207</v>
      </c>
      <c r="F14" s="18">
        <v>11.150649999999459</v>
      </c>
      <c r="G14" s="18">
        <v>20.860000000000127</v>
      </c>
      <c r="H14" s="18">
        <v>67.989350000000414</v>
      </c>
    </row>
    <row r="15" spans="1:8" x14ac:dyDescent="0.2">
      <c r="A15" s="45">
        <v>42233</v>
      </c>
      <c r="B15" s="36" t="s">
        <v>142</v>
      </c>
      <c r="C15" s="67">
        <v>5.765249999999277</v>
      </c>
      <c r="D15" s="68">
        <v>10.222000000000548</v>
      </c>
      <c r="E15" s="41">
        <v>34.012750000000175</v>
      </c>
      <c r="F15" s="18">
        <v>11.530499999998554</v>
      </c>
      <c r="G15" s="18">
        <v>20.444000000001097</v>
      </c>
      <c r="H15" s="18">
        <v>68.025500000000349</v>
      </c>
    </row>
    <row r="16" spans="1:8" x14ac:dyDescent="0.2">
      <c r="A16" s="45">
        <v>42233</v>
      </c>
      <c r="B16" s="36" t="s">
        <v>133</v>
      </c>
      <c r="C16" s="67">
        <v>16.223249999999702</v>
      </c>
      <c r="D16" s="68">
        <v>8.5360000000002856</v>
      </c>
      <c r="E16" s="41">
        <v>25.240750000000013</v>
      </c>
      <c r="F16" s="18">
        <v>32.446499999999403</v>
      </c>
      <c r="G16" s="18">
        <v>17.072000000000571</v>
      </c>
      <c r="H16" s="18">
        <v>50.481500000000025</v>
      </c>
    </row>
    <row r="17" spans="1:8" x14ac:dyDescent="0.2">
      <c r="A17" s="45">
        <v>42194</v>
      </c>
      <c r="B17" s="36" t="s">
        <v>47</v>
      </c>
      <c r="C17" s="67">
        <v>19.509325000000153</v>
      </c>
      <c r="D17" s="68">
        <v>8.3580000000000609</v>
      </c>
      <c r="E17" s="41">
        <v>22.132674999999786</v>
      </c>
      <c r="F17" s="18">
        <v>39.018650000000306</v>
      </c>
      <c r="G17" s="18">
        <v>16.716000000000122</v>
      </c>
      <c r="H17" s="18">
        <v>44.265349999999572</v>
      </c>
    </row>
    <row r="18" spans="1:8" x14ac:dyDescent="0.2">
      <c r="A18" s="45">
        <v>42211</v>
      </c>
      <c r="B18" s="36" t="s">
        <v>88</v>
      </c>
      <c r="C18" s="67">
        <v>19.416983333333107</v>
      </c>
      <c r="D18" s="68">
        <v>7.4819999999999709</v>
      </c>
      <c r="E18" s="41">
        <v>23.101016666666922</v>
      </c>
      <c r="F18" s="18">
        <v>38.833966666666214</v>
      </c>
      <c r="G18" s="18">
        <v>14.963999999999942</v>
      </c>
      <c r="H18" s="18">
        <v>46.202033333333844</v>
      </c>
    </row>
    <row r="19" spans="1:8" x14ac:dyDescent="0.2">
      <c r="A19" s="45">
        <v>42233</v>
      </c>
      <c r="B19" s="36" t="s">
        <v>132</v>
      </c>
      <c r="C19" s="67">
        <v>10.84124999999981</v>
      </c>
      <c r="D19" s="68">
        <v>7.646000000000015</v>
      </c>
      <c r="E19" s="41">
        <v>31.512750000000175</v>
      </c>
      <c r="F19" s="18">
        <v>21.682499999999621</v>
      </c>
      <c r="G19" s="18">
        <v>15.29200000000003</v>
      </c>
      <c r="H19" s="18">
        <v>63.025500000000342</v>
      </c>
    </row>
    <row r="20" spans="1:8" x14ac:dyDescent="0.2">
      <c r="A20" s="45">
        <v>42194</v>
      </c>
      <c r="B20" s="36" t="s">
        <v>48</v>
      </c>
      <c r="C20" s="67">
        <v>3.2473250000003233</v>
      </c>
      <c r="D20" s="68">
        <v>9.1359999999997399</v>
      </c>
      <c r="E20" s="41">
        <v>37.616674999999937</v>
      </c>
      <c r="F20" s="18">
        <v>6.4946500000006475</v>
      </c>
      <c r="G20" s="18">
        <v>18.27199999999948</v>
      </c>
      <c r="H20" s="18">
        <v>75.233349999999874</v>
      </c>
    </row>
    <row r="21" spans="1:8" x14ac:dyDescent="0.2">
      <c r="A21" s="45">
        <v>42233</v>
      </c>
      <c r="B21" s="36" t="s">
        <v>138</v>
      </c>
      <c r="C21" s="67">
        <v>3.5872499999997345</v>
      </c>
      <c r="D21" s="68">
        <v>8.6940000000004147</v>
      </c>
      <c r="E21" s="41">
        <v>37.718749999999851</v>
      </c>
      <c r="F21" s="18">
        <v>7.174499999999469</v>
      </c>
      <c r="G21" s="18">
        <v>17.388000000000829</v>
      </c>
      <c r="H21" s="18">
        <v>75.437499999999702</v>
      </c>
    </row>
    <row r="22" spans="1:8" x14ac:dyDescent="0.2">
      <c r="A22" s="45">
        <v>42222</v>
      </c>
      <c r="B22" s="36" t="s">
        <v>113</v>
      </c>
      <c r="C22" s="67">
        <v>3.9999249999999691</v>
      </c>
      <c r="D22" s="68">
        <v>8.6439999999998918</v>
      </c>
      <c r="E22" s="41">
        <v>37.356075000000139</v>
      </c>
      <c r="F22" s="18">
        <v>7.9998499999999373</v>
      </c>
      <c r="G22" s="18">
        <v>17.287999999999784</v>
      </c>
      <c r="H22" s="18">
        <v>74.712150000000278</v>
      </c>
    </row>
    <row r="23" spans="1:8" x14ac:dyDescent="0.2">
      <c r="A23" s="45">
        <v>42211</v>
      </c>
      <c r="B23" s="36" t="s">
        <v>96</v>
      </c>
      <c r="C23" s="67">
        <v>6.6369833333334753</v>
      </c>
      <c r="D23" s="68">
        <v>8.9979999999997062</v>
      </c>
      <c r="E23" s="41">
        <v>34.365016666666818</v>
      </c>
      <c r="F23" s="18">
        <v>13.273966666666951</v>
      </c>
      <c r="G23" s="18">
        <v>17.995999999999412</v>
      </c>
      <c r="H23" s="18">
        <v>68.730033333333637</v>
      </c>
    </row>
    <row r="24" spans="1:8" x14ac:dyDescent="0.2">
      <c r="A24" s="45">
        <v>42222</v>
      </c>
      <c r="B24" s="36" t="s">
        <v>115</v>
      </c>
      <c r="C24" s="67">
        <v>7.4599250000000055</v>
      </c>
      <c r="D24" s="68">
        <v>10.309999999999491</v>
      </c>
      <c r="E24" s="41">
        <v>32.230075000000504</v>
      </c>
      <c r="F24" s="18">
        <v>14.919850000000013</v>
      </c>
      <c r="G24" s="18">
        <v>20.619999999998981</v>
      </c>
      <c r="H24" s="18">
        <v>64.460150000001008</v>
      </c>
    </row>
    <row r="25" spans="1:8" x14ac:dyDescent="0.2">
      <c r="A25" s="45">
        <v>42194</v>
      </c>
      <c r="B25" s="36" t="s">
        <v>40</v>
      </c>
      <c r="C25" s="67">
        <v>3.4353249999997431</v>
      </c>
      <c r="D25" s="68">
        <v>10.564000000000533</v>
      </c>
      <c r="E25" s="41">
        <v>36.000674999999724</v>
      </c>
      <c r="F25" s="18">
        <v>6.8706499999994852</v>
      </c>
      <c r="G25" s="18">
        <v>21.128000000001066</v>
      </c>
      <c r="H25" s="18">
        <v>72.001349999999448</v>
      </c>
    </row>
    <row r="26" spans="1:8" x14ac:dyDescent="0.2">
      <c r="A26" s="45">
        <v>42203</v>
      </c>
      <c r="B26" s="36" t="s">
        <v>59</v>
      </c>
      <c r="C26" s="67">
        <v>15.95912499999973</v>
      </c>
      <c r="D26" s="68">
        <v>9.2279999999999518</v>
      </c>
      <c r="E26" s="41">
        <v>24.812875000000318</v>
      </c>
      <c r="F26" s="18">
        <v>31.91824999999946</v>
      </c>
      <c r="G26" s="18">
        <v>18.455999999999904</v>
      </c>
      <c r="H26" s="18">
        <v>49.625750000000636</v>
      </c>
    </row>
    <row r="27" spans="1:8" x14ac:dyDescent="0.2">
      <c r="A27" s="45">
        <v>42211</v>
      </c>
      <c r="B27" s="36" t="s">
        <v>90</v>
      </c>
      <c r="C27" s="67">
        <v>16.178983333333051</v>
      </c>
      <c r="D27" s="68">
        <v>8.5560000000003811</v>
      </c>
      <c r="E27" s="41">
        <v>25.265016666666568</v>
      </c>
      <c r="F27" s="18">
        <v>32.357966666666101</v>
      </c>
      <c r="G27" s="18">
        <v>17.112000000000762</v>
      </c>
      <c r="H27" s="18">
        <v>50.530033333333137</v>
      </c>
    </row>
    <row r="28" spans="1:8" x14ac:dyDescent="0.2">
      <c r="A28" s="45">
        <v>42211</v>
      </c>
      <c r="B28" s="36" t="s">
        <v>84</v>
      </c>
      <c r="C28" s="67">
        <v>10.61298333333302</v>
      </c>
      <c r="D28" s="68">
        <v>9.6960000000001401</v>
      </c>
      <c r="E28" s="41">
        <v>29.69101666666684</v>
      </c>
      <c r="F28" s="18">
        <v>21.225966666666039</v>
      </c>
      <c r="G28" s="18">
        <v>19.39200000000028</v>
      </c>
      <c r="H28" s="18">
        <v>59.382033333333681</v>
      </c>
    </row>
    <row r="29" spans="1:8" x14ac:dyDescent="0.2">
      <c r="A29" s="45">
        <v>42222</v>
      </c>
      <c r="B29" s="36" t="s">
        <v>121</v>
      </c>
      <c r="C29" s="67">
        <v>11.163924999999615</v>
      </c>
      <c r="D29" s="68">
        <v>8.6240000000009331</v>
      </c>
      <c r="E29" s="41">
        <v>30.212074999999452</v>
      </c>
      <c r="F29" s="18">
        <v>22.327849999999231</v>
      </c>
      <c r="G29" s="18">
        <v>17.248000000001866</v>
      </c>
      <c r="H29" s="18">
        <v>60.424149999998903</v>
      </c>
    </row>
    <row r="30" spans="1:8" x14ac:dyDescent="0.2">
      <c r="A30" s="45">
        <v>42203</v>
      </c>
      <c r="B30" s="36" t="s">
        <v>56</v>
      </c>
      <c r="C30" s="67">
        <v>8.3791249999999167</v>
      </c>
      <c r="D30" s="68">
        <v>10.263999999999669</v>
      </c>
      <c r="E30" s="41">
        <v>31.356875000000414</v>
      </c>
      <c r="F30" s="18">
        <v>16.758249999999833</v>
      </c>
      <c r="G30" s="18">
        <v>20.527999999999338</v>
      </c>
      <c r="H30" s="18">
        <v>62.713750000000836</v>
      </c>
    </row>
    <row r="31" spans="1:8" x14ac:dyDescent="0.2">
      <c r="A31" s="45">
        <v>42233</v>
      </c>
      <c r="B31" s="36" t="s">
        <v>147</v>
      </c>
      <c r="C31" s="67">
        <v>13.825250000000246</v>
      </c>
      <c r="D31" s="68">
        <v>11.583999999999719</v>
      </c>
      <c r="E31" s="41">
        <v>24.590750000000035</v>
      </c>
      <c r="F31" s="18">
        <v>27.650500000000488</v>
      </c>
      <c r="G31" s="18">
        <v>23.167999999999438</v>
      </c>
      <c r="H31" s="18">
        <v>49.181500000000071</v>
      </c>
    </row>
    <row r="32" spans="1:8" x14ac:dyDescent="0.2">
      <c r="A32" s="45">
        <v>42222</v>
      </c>
      <c r="B32" s="36" t="s">
        <v>111</v>
      </c>
      <c r="C32" s="67">
        <v>9.7159250000001478</v>
      </c>
      <c r="D32" s="68">
        <v>10.805999999999756</v>
      </c>
      <c r="E32" s="41">
        <v>29.478075000000096</v>
      </c>
      <c r="F32" s="18">
        <v>19.431850000000296</v>
      </c>
      <c r="G32" s="18">
        <v>21.611999999999512</v>
      </c>
      <c r="H32" s="18">
        <v>58.956150000000193</v>
      </c>
    </row>
    <row r="33" spans="1:8" x14ac:dyDescent="0.2">
      <c r="A33" s="45">
        <v>42222</v>
      </c>
      <c r="B33" s="36" t="s">
        <v>120</v>
      </c>
      <c r="C33" s="67">
        <v>7.4219249999998809</v>
      </c>
      <c r="D33" s="68">
        <v>11.498000000000275</v>
      </c>
      <c r="E33" s="41">
        <v>31.080074999999844</v>
      </c>
      <c r="F33" s="18">
        <v>14.843849999999762</v>
      </c>
      <c r="G33" s="18">
        <v>22.996000000000549</v>
      </c>
      <c r="H33" s="18">
        <v>62.160149999999689</v>
      </c>
    </row>
    <row r="34" spans="1:8" x14ac:dyDescent="0.2">
      <c r="A34" s="45">
        <v>42222</v>
      </c>
      <c r="B34" s="36" t="s">
        <v>106</v>
      </c>
      <c r="C34" s="67">
        <v>3.6979250000001755</v>
      </c>
      <c r="D34" s="68">
        <v>8.8459999999997763</v>
      </c>
      <c r="E34" s="41">
        <v>37.456075000000048</v>
      </c>
      <c r="F34" s="18">
        <v>7.3958500000003511</v>
      </c>
      <c r="G34" s="18">
        <v>17.691999999999553</v>
      </c>
      <c r="H34" s="18">
        <v>74.912150000000096</v>
      </c>
    </row>
    <row r="35" spans="1:8" x14ac:dyDescent="0.2">
      <c r="A35" s="45">
        <v>42194</v>
      </c>
      <c r="B35" s="36" t="s">
        <v>38</v>
      </c>
      <c r="C35" s="67">
        <v>3.4853249999996976</v>
      </c>
      <c r="D35" s="68">
        <v>10.287999999999897</v>
      </c>
      <c r="E35" s="41">
        <v>36.226675000000405</v>
      </c>
      <c r="F35" s="18">
        <v>6.9706499999993952</v>
      </c>
      <c r="G35" s="18">
        <v>20.575999999999794</v>
      </c>
      <c r="H35" s="18">
        <v>72.45335000000081</v>
      </c>
    </row>
    <row r="36" spans="1:8" x14ac:dyDescent="0.2">
      <c r="A36" s="45">
        <v>42203</v>
      </c>
      <c r="B36" s="36" t="s">
        <v>62</v>
      </c>
      <c r="C36" s="67">
        <v>7.3371250000000003</v>
      </c>
      <c r="D36" s="68">
        <v>10.242000000000075</v>
      </c>
      <c r="E36" s="41">
        <v>32.420874999999924</v>
      </c>
      <c r="F36" s="18">
        <v>14.674250000000001</v>
      </c>
      <c r="G36" s="18">
        <v>20.484000000000151</v>
      </c>
      <c r="H36" s="18">
        <v>64.841749999999848</v>
      </c>
    </row>
    <row r="37" spans="1:8" x14ac:dyDescent="0.2">
      <c r="A37" s="45">
        <v>42203</v>
      </c>
      <c r="B37" s="36" t="s">
        <v>61</v>
      </c>
      <c r="C37" s="67">
        <v>5.229124999999371</v>
      </c>
      <c r="D37" s="68">
        <v>13.364000000000829</v>
      </c>
      <c r="E37" s="41">
        <v>31.4068749999998</v>
      </c>
      <c r="F37" s="18">
        <v>10.458249999998742</v>
      </c>
      <c r="G37" s="18">
        <v>26.728000000001657</v>
      </c>
      <c r="H37" s="18">
        <v>62.813749999999601</v>
      </c>
    </row>
    <row r="38" spans="1:8" x14ac:dyDescent="0.2">
      <c r="A38" s="45">
        <v>42222</v>
      </c>
      <c r="B38" s="36" t="s">
        <v>108</v>
      </c>
      <c r="C38" s="67">
        <v>1.7239250000000155</v>
      </c>
      <c r="D38" s="68">
        <v>10.476000000000454</v>
      </c>
      <c r="E38" s="41">
        <v>37.800074999999531</v>
      </c>
      <c r="F38" s="18">
        <v>3.4478500000000309</v>
      </c>
      <c r="G38" s="18">
        <v>20.952000000000908</v>
      </c>
      <c r="H38" s="18">
        <v>75.600149999999061</v>
      </c>
    </row>
    <row r="39" spans="1:8" x14ac:dyDescent="0.2">
      <c r="A39" s="45">
        <v>42222</v>
      </c>
      <c r="B39" s="36" t="s">
        <v>102</v>
      </c>
      <c r="C39" s="67">
        <v>4.8139250000002747</v>
      </c>
      <c r="D39" s="68">
        <v>11.302000000000021</v>
      </c>
      <c r="E39" s="41">
        <v>33.884074999999704</v>
      </c>
      <c r="F39" s="18">
        <v>9.6278500000005494</v>
      </c>
      <c r="G39" s="18">
        <v>22.604000000000042</v>
      </c>
      <c r="H39" s="18">
        <v>67.768149999999409</v>
      </c>
    </row>
    <row r="40" spans="1:8" x14ac:dyDescent="0.2">
      <c r="A40" s="45">
        <v>42194</v>
      </c>
      <c r="B40" s="36" t="s">
        <v>39</v>
      </c>
      <c r="C40" s="67">
        <v>8.2373249999999913</v>
      </c>
      <c r="D40" s="68">
        <v>9.718000000000302</v>
      </c>
      <c r="E40" s="41">
        <v>32.044674999999707</v>
      </c>
      <c r="F40" s="18">
        <v>16.474649999999983</v>
      </c>
      <c r="G40" s="18">
        <v>19.436000000000604</v>
      </c>
      <c r="H40" s="18">
        <v>64.089349999999413</v>
      </c>
    </row>
    <row r="41" spans="1:8" x14ac:dyDescent="0.2">
      <c r="A41" s="45">
        <v>42203</v>
      </c>
      <c r="B41" s="63" t="s">
        <v>52</v>
      </c>
      <c r="C41" s="67">
        <v>18.673125000000013</v>
      </c>
      <c r="D41" s="68">
        <v>11.529999999999632</v>
      </c>
      <c r="E41" s="41">
        <v>19.796875000000355</v>
      </c>
      <c r="F41" s="18">
        <v>37.346250000000026</v>
      </c>
      <c r="G41" s="18">
        <v>23.059999999999263</v>
      </c>
      <c r="H41" s="18">
        <v>39.593750000000711</v>
      </c>
    </row>
    <row r="42" spans="1:8" x14ac:dyDescent="0.2">
      <c r="A42" s="45">
        <v>42203</v>
      </c>
      <c r="B42" s="36" t="s">
        <v>67</v>
      </c>
      <c r="C42" s="67">
        <v>15.187124999999682</v>
      </c>
      <c r="D42" s="68">
        <v>10.574000000000296</v>
      </c>
      <c r="E42" s="41">
        <v>24.238875000000021</v>
      </c>
      <c r="F42" s="18">
        <v>30.374249999999364</v>
      </c>
      <c r="G42" s="18">
        <v>21.148000000000593</v>
      </c>
      <c r="H42" s="18">
        <v>48.477750000000043</v>
      </c>
    </row>
    <row r="43" spans="1:8" x14ac:dyDescent="0.2">
      <c r="A43" s="45">
        <v>42211</v>
      </c>
      <c r="B43" s="36" t="s">
        <v>94</v>
      </c>
      <c r="C43" s="67">
        <v>14.956983333333412</v>
      </c>
      <c r="D43" s="68">
        <v>10.705999999999563</v>
      </c>
      <c r="E43" s="41">
        <v>24.337016666667026</v>
      </c>
      <c r="F43" s="18">
        <v>29.913966666666823</v>
      </c>
      <c r="G43" s="18">
        <v>21.411999999999125</v>
      </c>
      <c r="H43" s="18">
        <v>48.674033333334052</v>
      </c>
    </row>
    <row r="44" spans="1:8" x14ac:dyDescent="0.2">
      <c r="A44" s="45">
        <v>42211</v>
      </c>
      <c r="B44" s="36" t="s">
        <v>93</v>
      </c>
      <c r="C44" s="67">
        <v>14.814983333333814</v>
      </c>
      <c r="D44" s="68">
        <v>11.847999999999388</v>
      </c>
      <c r="E44" s="41">
        <v>23.337016666666798</v>
      </c>
      <c r="F44" s="18">
        <v>29.629966666667627</v>
      </c>
      <c r="G44" s="18">
        <v>23.695999999998776</v>
      </c>
      <c r="H44" s="18">
        <v>46.674033333333597</v>
      </c>
    </row>
    <row r="45" spans="1:8" x14ac:dyDescent="0.2">
      <c r="A45" s="45">
        <v>42194</v>
      </c>
      <c r="B45" s="36" t="s">
        <v>44</v>
      </c>
      <c r="C45" s="67">
        <v>3.417324999999714</v>
      </c>
      <c r="D45" s="68">
        <v>9.5600000000001728</v>
      </c>
      <c r="E45" s="41">
        <v>37.022675000000113</v>
      </c>
      <c r="F45" s="18">
        <v>6.834649999999427</v>
      </c>
      <c r="G45" s="18">
        <v>19.120000000000346</v>
      </c>
      <c r="H45" s="18">
        <v>74.045350000000226</v>
      </c>
    </row>
    <row r="46" spans="1:8" x14ac:dyDescent="0.2">
      <c r="A46" s="45">
        <v>42211</v>
      </c>
      <c r="B46" s="36" t="s">
        <v>98</v>
      </c>
      <c r="C46" s="67">
        <v>6.0049833333329588</v>
      </c>
      <c r="D46" s="68">
        <v>7.8100000000006276</v>
      </c>
      <c r="E46" s="41">
        <v>36.185016666666414</v>
      </c>
      <c r="F46" s="18">
        <v>12.009966666665918</v>
      </c>
      <c r="G46" s="18">
        <v>15.620000000001255</v>
      </c>
      <c r="H46" s="18">
        <v>72.370033333332827</v>
      </c>
    </row>
    <row r="47" spans="1:8" x14ac:dyDescent="0.2">
      <c r="A47" s="45">
        <v>42203</v>
      </c>
      <c r="B47" s="36" t="s">
        <v>53</v>
      </c>
      <c r="C47" s="67">
        <v>10.373125000000172</v>
      </c>
      <c r="D47" s="68">
        <v>7.9859999999996489</v>
      </c>
      <c r="E47" s="41">
        <v>31.640875000000179</v>
      </c>
      <c r="F47" s="18">
        <v>20.746250000000344</v>
      </c>
      <c r="G47" s="18">
        <v>15.971999999999298</v>
      </c>
      <c r="H47" s="18">
        <v>63.281750000000358</v>
      </c>
    </row>
    <row r="48" spans="1:8" x14ac:dyDescent="0.2">
      <c r="A48" s="45">
        <v>42211</v>
      </c>
      <c r="B48" s="36" t="s">
        <v>101</v>
      </c>
      <c r="C48" s="67">
        <v>11.948983333333601</v>
      </c>
      <c r="D48" s="68">
        <v>7.87399999999991</v>
      </c>
      <c r="E48" s="41">
        <v>30.177016666666489</v>
      </c>
      <c r="F48" s="18">
        <v>23.897966666667202</v>
      </c>
      <c r="G48" s="18">
        <v>15.74799999999982</v>
      </c>
      <c r="H48" s="18">
        <v>60.354033333332978</v>
      </c>
    </row>
    <row r="49" spans="1:8" x14ac:dyDescent="0.2">
      <c r="A49" s="45">
        <v>42233</v>
      </c>
      <c r="B49" s="36" t="s">
        <v>130</v>
      </c>
      <c r="C49" s="67">
        <v>13.46724999999973</v>
      </c>
      <c r="D49" s="68">
        <v>8.2300000000003593</v>
      </c>
      <c r="E49" s="41">
        <v>28.302749999999911</v>
      </c>
      <c r="F49" s="18">
        <v>26.93449999999946</v>
      </c>
      <c r="G49" s="18">
        <v>16.460000000000719</v>
      </c>
      <c r="H49" s="18">
        <v>56.605499999999822</v>
      </c>
    </row>
    <row r="50" spans="1:8" x14ac:dyDescent="0.2">
      <c r="A50" s="45">
        <v>42194</v>
      </c>
      <c r="B50" s="36" t="s">
        <v>37</v>
      </c>
      <c r="C50" s="67">
        <v>6.973325000000095</v>
      </c>
      <c r="D50" s="68">
        <v>15.033999999999423</v>
      </c>
      <c r="E50" s="41">
        <v>27.992675000000482</v>
      </c>
      <c r="F50" s="18">
        <v>13.94665000000019</v>
      </c>
      <c r="G50" s="18">
        <v>30.067999999998847</v>
      </c>
      <c r="H50" s="18">
        <v>55.985350000000963</v>
      </c>
    </row>
    <row r="51" spans="1:8" x14ac:dyDescent="0.2">
      <c r="A51" s="45">
        <v>42233</v>
      </c>
      <c r="B51" s="36" t="s">
        <v>143</v>
      </c>
      <c r="C51" s="67">
        <v>7.3032499999997427</v>
      </c>
      <c r="D51" s="68">
        <v>14.608000000000061</v>
      </c>
      <c r="E51" s="41">
        <v>28.088750000000196</v>
      </c>
      <c r="F51" s="18">
        <v>14.606499999999487</v>
      </c>
      <c r="G51" s="18">
        <v>29.216000000000118</v>
      </c>
      <c r="H51" s="18">
        <v>56.177500000000393</v>
      </c>
    </row>
    <row r="52" spans="1:8" x14ac:dyDescent="0.2">
      <c r="A52" s="45">
        <v>42211</v>
      </c>
      <c r="B52" s="36" t="s">
        <v>99</v>
      </c>
      <c r="C52" s="67">
        <v>12.978983333333687</v>
      </c>
      <c r="D52" s="68">
        <v>18.717999999999506</v>
      </c>
      <c r="E52" s="41">
        <v>18.303016666666807</v>
      </c>
      <c r="F52" s="18">
        <v>25.957966666667375</v>
      </c>
      <c r="G52" s="18">
        <v>37.435999999999012</v>
      </c>
      <c r="H52" s="18">
        <v>36.606033333333613</v>
      </c>
    </row>
    <row r="53" spans="1:8" x14ac:dyDescent="0.2">
      <c r="A53" s="45">
        <v>42211</v>
      </c>
      <c r="B53" s="36" t="s">
        <v>100</v>
      </c>
      <c r="C53" s="67">
        <v>13.494983333333479</v>
      </c>
      <c r="D53" s="68">
        <v>17.017999999999631</v>
      </c>
      <c r="E53" s="41">
        <v>19.487016666666889</v>
      </c>
      <c r="F53" s="18">
        <v>26.989966666666959</v>
      </c>
      <c r="G53" s="18">
        <v>34.035999999999262</v>
      </c>
      <c r="H53" s="18">
        <v>38.974033333333779</v>
      </c>
    </row>
    <row r="54" spans="1:8" x14ac:dyDescent="0.2">
      <c r="A54" s="45">
        <v>42222</v>
      </c>
      <c r="B54" s="36" t="s">
        <v>103</v>
      </c>
      <c r="C54" s="67">
        <v>12.809924999999687</v>
      </c>
      <c r="D54" s="68">
        <v>15.994000000000028</v>
      </c>
      <c r="E54" s="41">
        <v>21.196075000000285</v>
      </c>
      <c r="F54" s="18">
        <v>25.619849999999371</v>
      </c>
      <c r="G54" s="18">
        <v>31.988000000000056</v>
      </c>
      <c r="H54" s="18">
        <v>42.392150000000569</v>
      </c>
    </row>
    <row r="55" spans="1:8" x14ac:dyDescent="0.2">
      <c r="A55" s="45">
        <v>42222</v>
      </c>
      <c r="B55" s="36" t="s">
        <v>109</v>
      </c>
      <c r="C55" s="67">
        <v>13.081924999999622</v>
      </c>
      <c r="D55" s="68">
        <v>12.614000000000374</v>
      </c>
      <c r="E55" s="41">
        <v>24.304075000000005</v>
      </c>
      <c r="F55" s="18">
        <v>26.163849999999243</v>
      </c>
      <c r="G55" s="18">
        <v>25.228000000000751</v>
      </c>
      <c r="H55" s="18">
        <v>48.608150000000009</v>
      </c>
    </row>
    <row r="56" spans="1:8" x14ac:dyDescent="0.2">
      <c r="A56" s="45">
        <v>42194</v>
      </c>
      <c r="B56" s="36" t="s">
        <v>32</v>
      </c>
      <c r="C56" s="67">
        <v>2.277324999999955</v>
      </c>
      <c r="D56" s="68">
        <v>7.2219999999998663</v>
      </c>
      <c r="E56" s="41">
        <v>40.500675000000179</v>
      </c>
      <c r="F56" s="18">
        <v>4.5546499999999099</v>
      </c>
      <c r="G56" s="18">
        <v>14.443999999999733</v>
      </c>
      <c r="H56" s="18">
        <v>81.001350000000357</v>
      </c>
    </row>
    <row r="57" spans="1:8" x14ac:dyDescent="0.2">
      <c r="A57" s="45">
        <v>42233</v>
      </c>
      <c r="B57" s="36" t="s">
        <v>135</v>
      </c>
      <c r="C57" s="67">
        <v>1.8052500000002638</v>
      </c>
      <c r="D57" s="68">
        <v>4.9739999999997053</v>
      </c>
      <c r="E57" s="41">
        <v>43.220750000000031</v>
      </c>
      <c r="F57" s="18">
        <v>3.6105000000005281</v>
      </c>
      <c r="G57" s="18">
        <v>9.9479999999994106</v>
      </c>
      <c r="H57" s="18">
        <v>86.441500000000062</v>
      </c>
    </row>
    <row r="58" spans="1:8" x14ac:dyDescent="0.2">
      <c r="A58" s="45">
        <v>42233</v>
      </c>
      <c r="B58" s="36" t="s">
        <v>129</v>
      </c>
      <c r="C58" s="67">
        <v>2.4792499999999009</v>
      </c>
      <c r="D58" s="68">
        <v>4.8739999999997963</v>
      </c>
      <c r="E58" s="41">
        <v>42.646750000000303</v>
      </c>
      <c r="F58" s="18">
        <v>4.9584999999998018</v>
      </c>
      <c r="G58" s="18">
        <v>9.7479999999995925</v>
      </c>
      <c r="H58" s="18">
        <v>85.293500000000606</v>
      </c>
    </row>
    <row r="59" spans="1:8" x14ac:dyDescent="0.2">
      <c r="A59" s="45">
        <v>42222</v>
      </c>
      <c r="B59" s="36" t="s">
        <v>116</v>
      </c>
      <c r="C59" s="67">
        <v>3.1519249999996717</v>
      </c>
      <c r="D59" s="68">
        <v>4.274000000000342</v>
      </c>
      <c r="E59" s="41">
        <v>42.574074999999986</v>
      </c>
      <c r="F59" s="18">
        <v>6.3038499999993434</v>
      </c>
      <c r="G59" s="18">
        <v>8.5480000000006839</v>
      </c>
      <c r="H59" s="18">
        <v>85.148149999999973</v>
      </c>
    </row>
    <row r="60" spans="1:8" x14ac:dyDescent="0.2">
      <c r="A60" s="45">
        <v>42194</v>
      </c>
      <c r="B60" s="36" t="s">
        <v>36</v>
      </c>
      <c r="C60" s="67">
        <v>14.235325000000152</v>
      </c>
      <c r="D60" s="68">
        <v>13.513999999999555</v>
      </c>
      <c r="E60" s="41">
        <v>22.250675000000292</v>
      </c>
      <c r="F60" s="18">
        <v>28.470650000000301</v>
      </c>
      <c r="G60" s="18">
        <v>27.027999999999107</v>
      </c>
      <c r="H60" s="18">
        <v>44.501350000000585</v>
      </c>
    </row>
    <row r="61" spans="1:8" x14ac:dyDescent="0.2">
      <c r="A61" s="45">
        <v>42203</v>
      </c>
      <c r="B61" s="36" t="s">
        <v>58</v>
      </c>
      <c r="C61" s="67">
        <v>21.095125000000266</v>
      </c>
      <c r="D61" s="68">
        <v>11.053999999999746</v>
      </c>
      <c r="E61" s="41">
        <v>17.850874999999988</v>
      </c>
      <c r="F61" s="18">
        <v>42.190250000000532</v>
      </c>
      <c r="G61" s="18">
        <v>22.107999999999493</v>
      </c>
      <c r="H61" s="18">
        <v>35.701749999999976</v>
      </c>
    </row>
    <row r="62" spans="1:8" x14ac:dyDescent="0.2">
      <c r="A62" s="45">
        <v>42203</v>
      </c>
      <c r="B62" s="36" t="s">
        <v>50</v>
      </c>
      <c r="C62" s="67">
        <v>22.337124999999432</v>
      </c>
      <c r="D62" s="68">
        <v>11.034000000000788</v>
      </c>
      <c r="E62" s="41">
        <v>16.62887499999978</v>
      </c>
      <c r="F62" s="18">
        <v>44.674249999998864</v>
      </c>
      <c r="G62" s="18">
        <v>22.068000000001575</v>
      </c>
      <c r="H62" s="18">
        <v>33.257749999999561</v>
      </c>
    </row>
    <row r="63" spans="1:8" x14ac:dyDescent="0.2">
      <c r="A63" s="45">
        <v>42222</v>
      </c>
      <c r="B63" s="36" t="s">
        <v>118</v>
      </c>
      <c r="C63" s="67">
        <v>21.555925000000123</v>
      </c>
      <c r="D63" s="68">
        <v>14.601999999999862</v>
      </c>
      <c r="E63" s="41">
        <v>13.842075000000015</v>
      </c>
      <c r="F63" s="18">
        <v>43.111850000000246</v>
      </c>
      <c r="G63" s="18">
        <v>29.203999999999724</v>
      </c>
      <c r="H63" s="18">
        <v>27.684150000000031</v>
      </c>
    </row>
    <row r="64" spans="1:8" x14ac:dyDescent="0.2">
      <c r="A64" s="45">
        <v>42222</v>
      </c>
      <c r="B64" s="36" t="s">
        <v>117</v>
      </c>
      <c r="C64" s="67">
        <v>21.233924999999665</v>
      </c>
      <c r="D64" s="68">
        <v>13.568000000000211</v>
      </c>
      <c r="E64" s="41">
        <v>15.198075000000124</v>
      </c>
      <c r="F64" s="18">
        <v>42.467849999999331</v>
      </c>
      <c r="G64" s="18">
        <v>27.136000000000422</v>
      </c>
      <c r="H64" s="18">
        <v>30.396150000000251</v>
      </c>
    </row>
    <row r="65" spans="1:8" x14ac:dyDescent="0.2">
      <c r="A65" s="45">
        <v>42194</v>
      </c>
      <c r="B65" s="36" t="s">
        <v>33</v>
      </c>
      <c r="C65" s="67">
        <v>3.5553249999997476</v>
      </c>
      <c r="D65" s="68">
        <v>12.038000000000011</v>
      </c>
      <c r="E65" s="41">
        <v>34.406675000000241</v>
      </c>
      <c r="F65" s="18">
        <v>7.1106499999994952</v>
      </c>
      <c r="G65" s="18">
        <v>24.076000000000022</v>
      </c>
      <c r="H65" s="18">
        <v>68.813350000000483</v>
      </c>
    </row>
    <row r="66" spans="1:8" x14ac:dyDescent="0.2">
      <c r="A66" s="45">
        <v>42194</v>
      </c>
      <c r="B66" s="36" t="s">
        <v>41</v>
      </c>
      <c r="C66" s="67">
        <v>10.759324999999585</v>
      </c>
      <c r="D66" s="68">
        <v>10.814000000000306</v>
      </c>
      <c r="E66" s="41">
        <v>28.42667500000011</v>
      </c>
      <c r="F66" s="18">
        <v>21.51864999999917</v>
      </c>
      <c r="G66" s="18">
        <v>21.628000000000611</v>
      </c>
      <c r="H66" s="18">
        <v>56.853350000000226</v>
      </c>
    </row>
    <row r="67" spans="1:8" x14ac:dyDescent="0.2">
      <c r="A67" s="45">
        <v>42233</v>
      </c>
      <c r="B67" s="36" t="s">
        <v>134</v>
      </c>
      <c r="C67" s="67">
        <v>19.889249999999755</v>
      </c>
      <c r="D67" s="68">
        <v>9.3540000000001555</v>
      </c>
      <c r="E67" s="41">
        <v>20.756750000000089</v>
      </c>
      <c r="F67" s="18">
        <v>39.778499999999511</v>
      </c>
      <c r="G67" s="18">
        <v>18.708000000000311</v>
      </c>
      <c r="H67" s="18">
        <v>41.513500000000178</v>
      </c>
    </row>
    <row r="68" spans="1:8" x14ac:dyDescent="0.2">
      <c r="A68" s="45">
        <v>42222</v>
      </c>
      <c r="B68" s="36" t="s">
        <v>119</v>
      </c>
      <c r="C68" s="67">
        <v>18.131924999999576</v>
      </c>
      <c r="D68" s="68">
        <v>13.918000000000461</v>
      </c>
      <c r="E68" s="41">
        <v>17.950074999999963</v>
      </c>
      <c r="F68" s="18">
        <v>36.263849999999152</v>
      </c>
      <c r="G68" s="18">
        <v>27.836000000000922</v>
      </c>
      <c r="H68" s="18">
        <v>35.900149999999925</v>
      </c>
    </row>
    <row r="69" spans="1:8" x14ac:dyDescent="0.2">
      <c r="A69" s="45">
        <v>42211</v>
      </c>
      <c r="B69" s="36" t="s">
        <v>86</v>
      </c>
      <c r="C69" s="67">
        <v>19.486983333333157</v>
      </c>
      <c r="D69" s="68">
        <v>11.933999999999969</v>
      </c>
      <c r="E69" s="41">
        <v>18.579016666666874</v>
      </c>
      <c r="F69" s="18">
        <v>38.973966666666314</v>
      </c>
      <c r="G69" s="18">
        <v>23.867999999999938</v>
      </c>
      <c r="H69" s="18">
        <v>37.158033333333748</v>
      </c>
    </row>
    <row r="70" spans="1:8" x14ac:dyDescent="0.2">
      <c r="A70" s="45">
        <v>42203</v>
      </c>
      <c r="B70" s="36" t="s">
        <v>63</v>
      </c>
      <c r="C70" s="67">
        <v>8.9291249999999849</v>
      </c>
      <c r="D70" s="68">
        <v>14.70799999999997</v>
      </c>
      <c r="E70" s="41">
        <v>26.362875000000045</v>
      </c>
      <c r="F70" s="18">
        <v>17.85824999999997</v>
      </c>
      <c r="G70" s="18">
        <v>29.415999999999944</v>
      </c>
      <c r="H70" s="18">
        <v>52.72575000000009</v>
      </c>
    </row>
    <row r="71" spans="1:8" x14ac:dyDescent="0.2">
      <c r="A71" s="45">
        <v>42203</v>
      </c>
      <c r="B71" s="36" t="s">
        <v>60</v>
      </c>
      <c r="C71" s="67">
        <v>23.153124999999804</v>
      </c>
      <c r="D71" s="68">
        <v>12.173999999999978</v>
      </c>
      <c r="E71" s="41">
        <v>14.672875000000218</v>
      </c>
      <c r="F71" s="18">
        <v>46.306249999999608</v>
      </c>
      <c r="G71" s="18">
        <v>24.347999999999956</v>
      </c>
      <c r="H71" s="18">
        <v>29.345750000000436</v>
      </c>
    </row>
    <row r="72" spans="1:8" x14ac:dyDescent="0.2">
      <c r="A72" s="45">
        <v>42211</v>
      </c>
      <c r="B72" s="36" t="s">
        <v>87</v>
      </c>
      <c r="C72" s="67">
        <v>25.79898333333351</v>
      </c>
      <c r="D72" s="68">
        <v>11.401999999999362</v>
      </c>
      <c r="E72" s="41">
        <v>12.799016666667129</v>
      </c>
      <c r="F72" s="18">
        <v>51.59796666666702</v>
      </c>
      <c r="G72" s="18">
        <v>22.803999999998723</v>
      </c>
      <c r="H72" s="18">
        <v>25.598033333334257</v>
      </c>
    </row>
    <row r="73" spans="1:8" x14ac:dyDescent="0.2">
      <c r="A73" s="45">
        <v>42222</v>
      </c>
      <c r="B73" s="36" t="s">
        <v>110</v>
      </c>
      <c r="C73" s="67">
        <v>23.593925000000134</v>
      </c>
      <c r="D73" s="68">
        <v>10.942000000000007</v>
      </c>
      <c r="E73" s="41">
        <v>15.464074999999859</v>
      </c>
      <c r="F73" s="18">
        <v>47.187850000000267</v>
      </c>
      <c r="G73" s="18">
        <v>21.884000000000015</v>
      </c>
      <c r="H73" s="18">
        <v>30.928149999999714</v>
      </c>
    </row>
    <row r="74" spans="1:8" x14ac:dyDescent="0.2">
      <c r="A74" s="45">
        <v>42211</v>
      </c>
      <c r="B74" s="36" t="s">
        <v>92</v>
      </c>
      <c r="C74" s="67">
        <v>19.450983333333099</v>
      </c>
      <c r="D74" s="68">
        <v>10.317999999999756</v>
      </c>
      <c r="E74" s="41">
        <v>20.231016666667145</v>
      </c>
      <c r="F74" s="18">
        <v>38.901966666666198</v>
      </c>
      <c r="G74" s="18">
        <v>20.635999999999513</v>
      </c>
      <c r="H74" s="18">
        <v>40.46203333333429</v>
      </c>
    </row>
    <row r="75" spans="1:8" x14ac:dyDescent="0.2">
      <c r="A75" s="45">
        <v>42203</v>
      </c>
      <c r="B75" s="36" t="s">
        <v>64</v>
      </c>
      <c r="C75" s="67">
        <v>3.5831249999998676</v>
      </c>
      <c r="D75" s="68">
        <v>11.826000000000363</v>
      </c>
      <c r="E75" s="41">
        <v>34.59087499999977</v>
      </c>
      <c r="F75" s="18">
        <v>7.1662499999997351</v>
      </c>
      <c r="G75" s="18">
        <v>23.652000000000726</v>
      </c>
      <c r="H75" s="18">
        <v>69.181749999999539</v>
      </c>
    </row>
    <row r="76" spans="1:8" x14ac:dyDescent="0.2">
      <c r="A76" s="45">
        <v>42233</v>
      </c>
      <c r="B76" s="36" t="s">
        <v>140</v>
      </c>
      <c r="C76" s="67">
        <v>3.6492500000000874</v>
      </c>
      <c r="D76" s="68">
        <v>12.30199999999968</v>
      </c>
      <c r="E76" s="41">
        <v>34.048750000000233</v>
      </c>
      <c r="F76" s="18">
        <v>7.2985000000001747</v>
      </c>
      <c r="G76" s="18">
        <v>24.60399999999936</v>
      </c>
      <c r="H76" s="18">
        <v>68.097500000000466</v>
      </c>
    </row>
    <row r="77" spans="1:8" x14ac:dyDescent="0.2">
      <c r="A77" s="45">
        <v>42203</v>
      </c>
      <c r="B77" s="36" t="s">
        <v>57</v>
      </c>
      <c r="C77" s="67">
        <v>5.6851250000000135</v>
      </c>
      <c r="D77" s="68">
        <v>11.701999999999373</v>
      </c>
      <c r="E77" s="41">
        <v>32.612875000000614</v>
      </c>
      <c r="F77" s="18">
        <v>11.370250000000027</v>
      </c>
      <c r="G77" s="18">
        <v>23.403999999998746</v>
      </c>
      <c r="H77" s="18">
        <v>65.225750000001227</v>
      </c>
    </row>
    <row r="78" spans="1:8" x14ac:dyDescent="0.2">
      <c r="A78" s="45">
        <v>42203</v>
      </c>
      <c r="B78" s="36" t="s">
        <v>51</v>
      </c>
      <c r="C78" s="67">
        <v>7.5171250000002914</v>
      </c>
      <c r="D78" s="68">
        <v>11.837999999999624</v>
      </c>
      <c r="E78" s="41">
        <v>30.644875000000084</v>
      </c>
      <c r="F78" s="18">
        <v>15.034250000000583</v>
      </c>
      <c r="G78" s="18">
        <v>23.675999999999249</v>
      </c>
      <c r="H78" s="18">
        <v>61.289750000000168</v>
      </c>
    </row>
    <row r="79" spans="1:8" x14ac:dyDescent="0.2">
      <c r="A79" s="45">
        <v>42222</v>
      </c>
      <c r="B79" s="36" t="s">
        <v>107</v>
      </c>
      <c r="C79" s="67">
        <v>9.6839249999999382</v>
      </c>
      <c r="D79" s="68">
        <v>13.066000000000031</v>
      </c>
      <c r="E79" s="41">
        <v>27.250075000000031</v>
      </c>
      <c r="F79" s="18">
        <v>19.367849999999876</v>
      </c>
      <c r="G79" s="18">
        <v>26.132000000000062</v>
      </c>
      <c r="H79" s="18">
        <v>54.500150000000062</v>
      </c>
    </row>
    <row r="80" spans="1:8" x14ac:dyDescent="0.2">
      <c r="A80" s="45">
        <v>42222</v>
      </c>
      <c r="B80" s="36" t="s">
        <v>112</v>
      </c>
      <c r="C80" s="67">
        <v>16.379924999999965</v>
      </c>
      <c r="D80" s="68">
        <v>12.461999999999875</v>
      </c>
      <c r="E80" s="41">
        <v>21.15807500000016</v>
      </c>
      <c r="F80" s="18">
        <v>32.759849999999929</v>
      </c>
      <c r="G80" s="18">
        <v>24.923999999999751</v>
      </c>
      <c r="H80" s="18">
        <v>42.31615000000032</v>
      </c>
    </row>
    <row r="81" spans="1:8" x14ac:dyDescent="0.2">
      <c r="A81" s="45">
        <v>42194</v>
      </c>
      <c r="B81" s="36" t="s">
        <v>34</v>
      </c>
      <c r="C81" s="67">
        <v>9.6153250000002615</v>
      </c>
      <c r="D81" s="68">
        <v>12.51199999999983</v>
      </c>
      <c r="E81" s="41">
        <v>27.872674999999909</v>
      </c>
      <c r="F81" s="18">
        <v>19.230650000000523</v>
      </c>
      <c r="G81" s="18">
        <v>25.023999999999656</v>
      </c>
      <c r="H81" s="18">
        <v>55.745349999999817</v>
      </c>
    </row>
    <row r="82" spans="1:8" x14ac:dyDescent="0.2">
      <c r="A82" s="45">
        <v>42211</v>
      </c>
      <c r="B82" s="36" t="s">
        <v>95</v>
      </c>
      <c r="C82" s="67">
        <v>20.17498333333269</v>
      </c>
      <c r="D82" s="68">
        <v>11.454000000000519</v>
      </c>
      <c r="E82" s="41">
        <v>18.37101666666679</v>
      </c>
      <c r="F82" s="18">
        <v>40.349966666665381</v>
      </c>
      <c r="G82" s="18">
        <v>22.908000000001039</v>
      </c>
      <c r="H82" s="18">
        <v>36.74203333333358</v>
      </c>
    </row>
    <row r="83" spans="1:8" x14ac:dyDescent="0.2">
      <c r="A83" s="45">
        <v>42194</v>
      </c>
      <c r="B83" s="36" t="s">
        <v>45</v>
      </c>
      <c r="C83" s="67">
        <v>20.683325000000192</v>
      </c>
      <c r="D83" s="68">
        <v>11.517999999999514</v>
      </c>
      <c r="E83" s="41">
        <v>17.798675000000294</v>
      </c>
      <c r="F83" s="18">
        <v>41.366650000000384</v>
      </c>
      <c r="G83" s="18">
        <v>23.035999999999028</v>
      </c>
      <c r="H83" s="18">
        <v>35.597350000000588</v>
      </c>
    </row>
    <row r="84" spans="1:8" x14ac:dyDescent="0.2">
      <c r="A84" s="45">
        <v>42222</v>
      </c>
      <c r="B84" s="36" t="s">
        <v>104</v>
      </c>
      <c r="C84" s="67">
        <v>19.059924999999687</v>
      </c>
      <c r="D84" s="68">
        <v>13.930000000000291</v>
      </c>
      <c r="E84" s="41">
        <v>17.010075000000022</v>
      </c>
      <c r="F84" s="18">
        <v>38.119849999999374</v>
      </c>
      <c r="G84" s="18">
        <v>27.860000000000586</v>
      </c>
      <c r="H84" s="18">
        <v>34.020150000000044</v>
      </c>
    </row>
    <row r="85" spans="1:8" x14ac:dyDescent="0.2">
      <c r="A85" s="45">
        <v>42222</v>
      </c>
      <c r="B85" s="36" t="s">
        <v>114</v>
      </c>
      <c r="C85" s="67">
        <v>16.629925000000306</v>
      </c>
      <c r="D85" s="68">
        <v>15.065999999999349</v>
      </c>
      <c r="E85" s="41">
        <v>18.304075000000346</v>
      </c>
      <c r="F85" s="18">
        <v>33.259850000000611</v>
      </c>
      <c r="G85" s="18">
        <v>30.131999999998698</v>
      </c>
      <c r="H85" s="18">
        <v>36.608150000000691</v>
      </c>
    </row>
    <row r="86" spans="1:8" x14ac:dyDescent="0.2">
      <c r="A86" s="45">
        <v>42194</v>
      </c>
      <c r="B86" s="36" t="s">
        <v>42</v>
      </c>
      <c r="C86" s="67">
        <v>8.6833250000000177</v>
      </c>
      <c r="D86" s="68">
        <v>14.830000000000041</v>
      </c>
      <c r="E86" s="41">
        <v>26.486674999999941</v>
      </c>
      <c r="F86" s="18">
        <v>17.366650000000035</v>
      </c>
      <c r="G86" s="18">
        <v>29.660000000000082</v>
      </c>
      <c r="H86" s="18">
        <v>52.973349999999883</v>
      </c>
    </row>
    <row r="87" spans="1:8" x14ac:dyDescent="0.2">
      <c r="A87" s="45">
        <v>42203</v>
      </c>
      <c r="B87" s="36" t="s">
        <v>66</v>
      </c>
      <c r="C87" s="67">
        <v>24.961124999999569</v>
      </c>
      <c r="D87" s="68">
        <v>12.26200000000005</v>
      </c>
      <c r="E87" s="41">
        <v>12.776875000000381</v>
      </c>
      <c r="F87" s="18">
        <v>49.922249999999138</v>
      </c>
      <c r="G87" s="18">
        <v>24.5240000000001</v>
      </c>
      <c r="H87" s="18">
        <v>25.553750000000765</v>
      </c>
    </row>
    <row r="88" spans="1:8" x14ac:dyDescent="0.2">
      <c r="A88" s="45">
        <v>42222</v>
      </c>
      <c r="B88" s="36" t="s">
        <v>105</v>
      </c>
      <c r="C88" s="67">
        <v>26.82192499999929</v>
      </c>
      <c r="D88" s="68">
        <v>13.916000000000395</v>
      </c>
      <c r="E88" s="41">
        <v>9.2620750000003156</v>
      </c>
      <c r="F88" s="18">
        <v>53.643849999998579</v>
      </c>
      <c r="G88" s="18">
        <v>27.832000000000789</v>
      </c>
      <c r="H88" s="18">
        <v>18.524150000000631</v>
      </c>
    </row>
    <row r="89" spans="1:8" x14ac:dyDescent="0.2">
      <c r="A89" s="45">
        <v>42211</v>
      </c>
      <c r="B89" s="36" t="s">
        <v>89</v>
      </c>
      <c r="C89" s="67">
        <v>25.118983333333105</v>
      </c>
      <c r="D89" s="68">
        <v>13.148000000000479</v>
      </c>
      <c r="E89" s="41">
        <v>11.733016666666416</v>
      </c>
      <c r="F89" s="18">
        <v>50.23796666666621</v>
      </c>
      <c r="G89" s="18">
        <v>26.296000000000959</v>
      </c>
      <c r="H89" s="18">
        <v>23.466033333332831</v>
      </c>
    </row>
    <row r="90" spans="1:8" x14ac:dyDescent="0.2">
      <c r="A90" s="45">
        <v>42211</v>
      </c>
      <c r="B90" s="36" t="s">
        <v>97</v>
      </c>
      <c r="C90" s="67">
        <v>21.210983333333544</v>
      </c>
      <c r="D90" s="68">
        <v>14.525999999999613</v>
      </c>
      <c r="E90" s="41">
        <v>14.263016666666843</v>
      </c>
      <c r="F90" s="18">
        <v>42.421966666667089</v>
      </c>
      <c r="G90" s="18">
        <v>29.051999999999222</v>
      </c>
      <c r="H90" s="18">
        <v>28.526033333333682</v>
      </c>
    </row>
    <row r="91" spans="1:8" x14ac:dyDescent="0.2">
      <c r="A91" s="45">
        <v>42233</v>
      </c>
      <c r="B91" s="36" t="s">
        <v>146</v>
      </c>
      <c r="C91" s="67">
        <v>1.7052499999997863</v>
      </c>
      <c r="D91" s="68">
        <v>8.1740000000002055</v>
      </c>
      <c r="E91" s="41">
        <v>40.120750000000008</v>
      </c>
      <c r="F91" s="18">
        <v>3.4104999999995731</v>
      </c>
      <c r="G91" s="18">
        <v>16.348000000000411</v>
      </c>
      <c r="H91" s="18">
        <v>80.241500000000016</v>
      </c>
    </row>
    <row r="92" spans="1:8" x14ac:dyDescent="0.2">
      <c r="A92" s="45">
        <v>42233</v>
      </c>
      <c r="B92" s="36" t="s">
        <v>144</v>
      </c>
      <c r="C92" s="67">
        <v>2.5992500000004739</v>
      </c>
      <c r="D92" s="68">
        <v>8.6059999999997672</v>
      </c>
      <c r="E92" s="41">
        <v>38.794749999999759</v>
      </c>
      <c r="F92" s="18">
        <v>5.1985000000009478</v>
      </c>
      <c r="G92" s="18">
        <v>17.211999999999534</v>
      </c>
      <c r="H92" s="18">
        <v>77.589499999999518</v>
      </c>
    </row>
    <row r="93" spans="1:8" x14ac:dyDescent="0.2">
      <c r="A93" s="45">
        <v>42233</v>
      </c>
      <c r="B93" s="36" t="s">
        <v>139</v>
      </c>
      <c r="C93" s="67">
        <v>2.4652500000000046</v>
      </c>
      <c r="D93" s="68">
        <v>5.9499999999997044</v>
      </c>
      <c r="E93" s="41">
        <v>41.584750000000291</v>
      </c>
      <c r="F93" s="18">
        <v>4.9305000000000092</v>
      </c>
      <c r="G93" s="18">
        <v>11.899999999999409</v>
      </c>
      <c r="H93" s="18">
        <v>83.169500000000582</v>
      </c>
    </row>
    <row r="94" spans="1:8" x14ac:dyDescent="0.2">
      <c r="A94" s="45">
        <v>42233</v>
      </c>
      <c r="B94" s="36" t="s">
        <v>136</v>
      </c>
      <c r="C94" s="67">
        <v>12.383249999999556</v>
      </c>
      <c r="D94" s="68">
        <v>6.4100000000001955</v>
      </c>
      <c r="E94" s="41">
        <v>31.206750000000248</v>
      </c>
      <c r="F94" s="18">
        <v>24.766499999999112</v>
      </c>
      <c r="G94" s="18">
        <v>12.820000000000393</v>
      </c>
      <c r="H94" s="18">
        <v>62.413500000000496</v>
      </c>
    </row>
    <row r="95" spans="1:8" x14ac:dyDescent="0.2">
      <c r="A95" s="45">
        <v>42233</v>
      </c>
      <c r="B95" s="36" t="s">
        <v>141</v>
      </c>
      <c r="C95" s="67">
        <v>4.3152500000000273</v>
      </c>
      <c r="D95" s="68">
        <v>8.1260000000003174</v>
      </c>
      <c r="E95" s="41">
        <v>37.558749999999655</v>
      </c>
      <c r="F95" s="18">
        <v>8.6305000000000547</v>
      </c>
      <c r="G95" s="18">
        <v>16.252000000000635</v>
      </c>
      <c r="H95" s="18">
        <v>75.11749999999931</v>
      </c>
    </row>
    <row r="96" spans="1:8" x14ac:dyDescent="0.2">
      <c r="A96" s="45">
        <v>42233</v>
      </c>
      <c r="B96" s="36" t="s">
        <v>145</v>
      </c>
      <c r="C96" s="67">
        <v>2.8872500000003711</v>
      </c>
      <c r="D96" s="68">
        <v>8.4420000000000073</v>
      </c>
      <c r="E96" s="41">
        <v>38.670749999999622</v>
      </c>
      <c r="F96" s="18">
        <v>5.7745000000007423</v>
      </c>
      <c r="G96" s="18">
        <v>16.884000000000015</v>
      </c>
      <c r="H96" s="18">
        <v>77.341499999999243</v>
      </c>
    </row>
  </sheetData>
  <sortState ref="A3:H96">
    <sortCondition ref="B3:B96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122"/>
  <sheetViews>
    <sheetView workbookViewId="0"/>
  </sheetViews>
  <sheetFormatPr defaultColWidth="14.28515625" defaultRowHeight="11.25" x14ac:dyDescent="0.2"/>
  <cols>
    <col min="1" max="3" width="14.28515625" style="53"/>
    <col min="4" max="4" width="14.28515625" style="66"/>
    <col min="5" max="6" width="14.28515625" style="53"/>
    <col min="7" max="7" width="14.28515625" style="66"/>
    <col min="8" max="16384" width="14.28515625" style="53"/>
  </cols>
  <sheetData>
    <row r="1" spans="1:25" ht="12.75" x14ac:dyDescent="0.2">
      <c r="A1" s="11" t="s">
        <v>1</v>
      </c>
      <c r="B1" s="6"/>
      <c r="I1" s="70"/>
      <c r="J1" s="6"/>
      <c r="K1" s="58"/>
      <c r="L1" s="65"/>
      <c r="M1" s="65"/>
      <c r="N1" s="58"/>
      <c r="O1" s="65"/>
      <c r="P1" s="65"/>
      <c r="Q1" s="36"/>
      <c r="R1" s="36"/>
      <c r="S1" s="18"/>
      <c r="T1" s="18"/>
      <c r="U1" s="18"/>
      <c r="V1" s="18"/>
      <c r="W1" s="18"/>
      <c r="X1" s="18"/>
      <c r="Y1" s="64"/>
    </row>
    <row r="2" spans="1:25" x14ac:dyDescent="0.2">
      <c r="A2" s="10" t="s">
        <v>2</v>
      </c>
      <c r="B2" s="7" t="s">
        <v>148</v>
      </c>
      <c r="I2" s="59"/>
      <c r="J2" s="71"/>
      <c r="K2" s="59"/>
      <c r="L2" s="59"/>
      <c r="M2" s="72"/>
      <c r="N2" s="59"/>
      <c r="O2" s="59"/>
      <c r="P2" s="72"/>
      <c r="Q2" s="38"/>
      <c r="R2" s="38"/>
      <c r="S2" s="20"/>
      <c r="T2" s="20"/>
      <c r="U2" s="20"/>
      <c r="V2" s="20"/>
      <c r="W2" s="20"/>
      <c r="X2" s="20"/>
      <c r="Y2" s="65"/>
    </row>
    <row r="3" spans="1:25" x14ac:dyDescent="0.2">
      <c r="A3" s="10" t="s">
        <v>3</v>
      </c>
      <c r="B3" s="8" t="s">
        <v>27</v>
      </c>
      <c r="I3" s="61"/>
      <c r="J3" s="58"/>
      <c r="K3" s="58"/>
      <c r="L3" s="65"/>
      <c r="M3" s="65"/>
      <c r="N3" s="58"/>
      <c r="O3" s="65"/>
      <c r="P3" s="65"/>
      <c r="Q3" s="65"/>
      <c r="R3" s="65"/>
      <c r="S3" s="73"/>
      <c r="T3" s="41"/>
      <c r="U3" s="41"/>
      <c r="V3" s="18"/>
      <c r="W3" s="18"/>
      <c r="X3" s="18"/>
      <c r="Y3" s="64"/>
    </row>
    <row r="4" spans="1:25" x14ac:dyDescent="0.2">
      <c r="A4" s="10" t="s">
        <v>4</v>
      </c>
      <c r="B4" s="9" t="s">
        <v>82</v>
      </c>
    </row>
    <row r="5" spans="1:25" x14ac:dyDescent="0.2">
      <c r="A5" s="21" t="s">
        <v>28</v>
      </c>
      <c r="B5" s="22"/>
    </row>
    <row r="6" spans="1:25" x14ac:dyDescent="0.2">
      <c r="A6" s="21" t="s">
        <v>126</v>
      </c>
      <c r="B6" s="22"/>
    </row>
    <row r="8" spans="1:25" ht="12" x14ac:dyDescent="0.2">
      <c r="A8" s="62" t="s">
        <v>49</v>
      </c>
      <c r="B8" s="52" t="s">
        <v>5</v>
      </c>
      <c r="C8" s="36" t="s">
        <v>6</v>
      </c>
      <c r="D8" s="37" t="s">
        <v>7</v>
      </c>
      <c r="E8" s="37" t="s">
        <v>8</v>
      </c>
      <c r="F8" s="36" t="s">
        <v>6</v>
      </c>
      <c r="G8" s="37" t="s">
        <v>7</v>
      </c>
      <c r="H8" s="37" t="s">
        <v>9</v>
      </c>
      <c r="I8" s="17" t="s">
        <v>25</v>
      </c>
      <c r="J8" s="17" t="s">
        <v>26</v>
      </c>
      <c r="K8" s="18" t="s">
        <v>15</v>
      </c>
      <c r="L8" s="18" t="s">
        <v>16</v>
      </c>
      <c r="M8" s="18" t="s">
        <v>17</v>
      </c>
      <c r="N8" s="18" t="s">
        <v>18</v>
      </c>
      <c r="O8" s="18" t="s">
        <v>19</v>
      </c>
      <c r="P8" s="18" t="s">
        <v>20</v>
      </c>
      <c r="Q8" s="3" t="s">
        <v>155</v>
      </c>
    </row>
    <row r="9" spans="1:25" x14ac:dyDescent="0.2">
      <c r="A9" s="38" t="s">
        <v>30</v>
      </c>
      <c r="B9" s="55" t="s">
        <v>10</v>
      </c>
      <c r="C9" s="38" t="s">
        <v>11</v>
      </c>
      <c r="D9" s="39" t="s">
        <v>11</v>
      </c>
      <c r="E9" s="39" t="s">
        <v>13</v>
      </c>
      <c r="F9" s="38" t="s">
        <v>12</v>
      </c>
      <c r="G9" s="39" t="s">
        <v>12</v>
      </c>
      <c r="H9" s="39" t="s">
        <v>13</v>
      </c>
      <c r="I9" s="19" t="s">
        <v>21</v>
      </c>
      <c r="J9" s="19" t="s">
        <v>21</v>
      </c>
      <c r="K9" s="20" t="s">
        <v>21</v>
      </c>
      <c r="L9" s="20" t="s">
        <v>21</v>
      </c>
      <c r="M9" s="20" t="s">
        <v>21</v>
      </c>
      <c r="N9" s="20" t="s">
        <v>22</v>
      </c>
      <c r="O9" s="20" t="s">
        <v>23</v>
      </c>
      <c r="P9" s="20" t="s">
        <v>24</v>
      </c>
      <c r="Q9" s="4">
        <f>AVERAGE(I20:J20)</f>
        <v>3.902674999999995</v>
      </c>
    </row>
    <row r="10" spans="1:25" x14ac:dyDescent="0.2">
      <c r="A10" s="45">
        <v>42194</v>
      </c>
      <c r="B10" s="36" t="s">
        <v>45</v>
      </c>
      <c r="C10" s="36">
        <v>1.1000000000000001</v>
      </c>
      <c r="D10" s="65">
        <v>70.823900000000009</v>
      </c>
      <c r="E10" s="37">
        <v>71.726500000000001</v>
      </c>
      <c r="F10" s="36">
        <v>1.2000000000000002</v>
      </c>
      <c r="G10" s="65">
        <v>63.674050000000001</v>
      </c>
      <c r="H10" s="37">
        <v>64.288700000000006</v>
      </c>
      <c r="I10" s="4">
        <f t="shared" ref="I10" si="0">E10-D10</f>
        <v>0.90259999999999252</v>
      </c>
      <c r="J10" s="4">
        <f t="shared" ref="J10" si="1">H10-G10</f>
        <v>0.61465000000000458</v>
      </c>
      <c r="K10" s="67">
        <f>(J10*1000/25)-$Q$9</f>
        <v>20.683325000000192</v>
      </c>
      <c r="L10" s="68">
        <f>50-M10-K10</f>
        <v>11.517999999999514</v>
      </c>
      <c r="M10" s="41">
        <f>50-((I10*1000/25)-$Q$9)</f>
        <v>17.798675000000294</v>
      </c>
      <c r="N10" s="18">
        <f>K10/(SUM(K10:M10))*100</f>
        <v>41.366650000000384</v>
      </c>
      <c r="O10" s="18">
        <f>L10/(SUM(K10:M10))*100</f>
        <v>23.035999999999028</v>
      </c>
      <c r="P10" s="18">
        <f>M10/(SUM(K10:M10))*100</f>
        <v>35.597350000000588</v>
      </c>
      <c r="R10" s="69">
        <f t="shared" ref="R10:R19" si="2">SUM(N10:P10)</f>
        <v>100</v>
      </c>
    </row>
    <row r="11" spans="1:25" x14ac:dyDescent="0.2">
      <c r="A11" s="45">
        <v>42194</v>
      </c>
      <c r="B11" s="36" t="s">
        <v>34</v>
      </c>
      <c r="C11" s="36">
        <v>4.0999999999999996</v>
      </c>
      <c r="D11" s="65">
        <v>71.237849999999995</v>
      </c>
      <c r="E11" s="37">
        <v>71.888599999999997</v>
      </c>
      <c r="F11" s="36">
        <v>4.1999999999999993</v>
      </c>
      <c r="G11" s="65">
        <v>67.122450000000001</v>
      </c>
      <c r="H11" s="37">
        <v>67.460400000000007</v>
      </c>
      <c r="I11" s="4">
        <f t="shared" ref="I11:I27" si="3">E11-D11</f>
        <v>0.65075000000000216</v>
      </c>
      <c r="J11" s="4">
        <f t="shared" ref="J11:J27" si="4">H11-G11</f>
        <v>0.33795000000000641</v>
      </c>
      <c r="K11" s="67">
        <f t="shared" ref="K11:K27" si="5">(J11*1000/25)-$Q$9</f>
        <v>9.6153250000002615</v>
      </c>
      <c r="L11" s="68">
        <f t="shared" ref="L11:L19" si="6">50-M11-K11</f>
        <v>12.51199999999983</v>
      </c>
      <c r="M11" s="41">
        <f t="shared" ref="M11:M19" si="7">50-((I11*1000/25)-$Q$9)</f>
        <v>27.872674999999909</v>
      </c>
      <c r="N11" s="18">
        <f t="shared" ref="N11:N19" si="8">K11/(SUM(K11:M11))*100</f>
        <v>19.230650000000523</v>
      </c>
      <c r="O11" s="18">
        <f t="shared" ref="O11:O19" si="9">L11/(SUM(K11:M11))*100</f>
        <v>25.023999999999656</v>
      </c>
      <c r="P11" s="18">
        <f t="shared" ref="P11:P19" si="10">M11/(SUM(K11:M11))*100</f>
        <v>55.745349999999817</v>
      </c>
      <c r="R11" s="69">
        <f t="shared" si="2"/>
        <v>100</v>
      </c>
    </row>
    <row r="12" spans="1:25" x14ac:dyDescent="0.2">
      <c r="A12" s="45">
        <v>42194</v>
      </c>
      <c r="B12" s="36" t="s">
        <v>37</v>
      </c>
      <c r="C12" s="36">
        <v>6.1</v>
      </c>
      <c r="D12" s="65">
        <v>71.739650000000012</v>
      </c>
      <c r="E12" s="37">
        <v>72.3874</v>
      </c>
      <c r="F12" s="36">
        <v>6.1999999999999993</v>
      </c>
      <c r="G12" s="65">
        <v>70.402799999999999</v>
      </c>
      <c r="H12" s="37">
        <v>70.674700000000001</v>
      </c>
      <c r="I12" s="4">
        <f t="shared" si="3"/>
        <v>0.64774999999998784</v>
      </c>
      <c r="J12" s="4">
        <f t="shared" si="4"/>
        <v>0.27190000000000225</v>
      </c>
      <c r="K12" s="67">
        <f t="shared" si="5"/>
        <v>6.973325000000095</v>
      </c>
      <c r="L12" s="68">
        <f t="shared" si="6"/>
        <v>15.033999999999423</v>
      </c>
      <c r="M12" s="41">
        <f t="shared" si="7"/>
        <v>27.992675000000482</v>
      </c>
      <c r="N12" s="18">
        <f t="shared" si="8"/>
        <v>13.94665000000019</v>
      </c>
      <c r="O12" s="18">
        <f t="shared" si="9"/>
        <v>30.067999999998847</v>
      </c>
      <c r="P12" s="18">
        <f t="shared" si="10"/>
        <v>55.985350000000963</v>
      </c>
      <c r="R12" s="69">
        <f t="shared" si="2"/>
        <v>100</v>
      </c>
    </row>
    <row r="13" spans="1:25" x14ac:dyDescent="0.2">
      <c r="A13" s="45">
        <v>42194</v>
      </c>
      <c r="B13" s="36" t="s">
        <v>35</v>
      </c>
      <c r="C13" s="36">
        <v>7.1</v>
      </c>
      <c r="D13" s="65">
        <v>72.966999999999999</v>
      </c>
      <c r="E13" s="37">
        <v>73.5535</v>
      </c>
      <c r="F13" s="36">
        <v>7.1999999999999993</v>
      </c>
      <c r="G13" s="65">
        <v>73.035349999999994</v>
      </c>
      <c r="H13" s="37">
        <v>73.3416</v>
      </c>
      <c r="I13" s="4">
        <f t="shared" si="3"/>
        <v>0.58650000000000091</v>
      </c>
      <c r="J13" s="4">
        <f t="shared" si="4"/>
        <v>0.30625000000000568</v>
      </c>
      <c r="K13" s="67">
        <f t="shared" si="5"/>
        <v>8.3473250000002324</v>
      </c>
      <c r="L13" s="68">
        <f t="shared" si="6"/>
        <v>11.209999999999809</v>
      </c>
      <c r="M13" s="41">
        <f t="shared" si="7"/>
        <v>30.442674999999959</v>
      </c>
      <c r="N13" s="18">
        <f t="shared" si="8"/>
        <v>16.694650000000465</v>
      </c>
      <c r="O13" s="18">
        <f t="shared" si="9"/>
        <v>22.419999999999618</v>
      </c>
      <c r="P13" s="18">
        <f t="shared" si="10"/>
        <v>60.885349999999917</v>
      </c>
      <c r="R13" s="69">
        <f t="shared" si="2"/>
        <v>100</v>
      </c>
    </row>
    <row r="14" spans="1:25" x14ac:dyDescent="0.2">
      <c r="A14" s="45">
        <v>42194</v>
      </c>
      <c r="B14" s="36" t="s">
        <v>44</v>
      </c>
      <c r="C14" s="36">
        <v>8.1</v>
      </c>
      <c r="D14" s="65">
        <v>73.611400000000003</v>
      </c>
      <c r="E14" s="37">
        <v>74.0334</v>
      </c>
      <c r="F14" s="36">
        <v>8.1999999999999993</v>
      </c>
      <c r="G14" s="65">
        <v>68.481500000000011</v>
      </c>
      <c r="H14" s="37">
        <v>68.664500000000004</v>
      </c>
      <c r="I14" s="4">
        <f t="shared" si="3"/>
        <v>0.42199999999999704</v>
      </c>
      <c r="J14" s="4">
        <f t="shared" si="4"/>
        <v>0.18299999999999272</v>
      </c>
      <c r="K14" s="67">
        <f t="shared" si="5"/>
        <v>3.417324999999714</v>
      </c>
      <c r="L14" s="68">
        <f t="shared" si="6"/>
        <v>9.5600000000001728</v>
      </c>
      <c r="M14" s="41">
        <f t="shared" si="7"/>
        <v>37.022675000000113</v>
      </c>
      <c r="N14" s="18">
        <f t="shared" si="8"/>
        <v>6.834649999999427</v>
      </c>
      <c r="O14" s="18">
        <f t="shared" si="9"/>
        <v>19.120000000000346</v>
      </c>
      <c r="P14" s="18">
        <f t="shared" si="10"/>
        <v>74.045350000000226</v>
      </c>
      <c r="R14" s="69">
        <f t="shared" si="2"/>
        <v>100</v>
      </c>
    </row>
    <row r="15" spans="1:25" x14ac:dyDescent="0.2">
      <c r="A15" s="45">
        <v>42194</v>
      </c>
      <c r="B15" s="36" t="s">
        <v>33</v>
      </c>
      <c r="C15" s="36">
        <v>9.1</v>
      </c>
      <c r="D15" s="65">
        <v>71.957800000000006</v>
      </c>
      <c r="E15" s="37">
        <v>72.4452</v>
      </c>
      <c r="F15" s="36">
        <v>9.1999999999999993</v>
      </c>
      <c r="G15" s="65">
        <v>72.99315</v>
      </c>
      <c r="H15" s="37">
        <v>73.179599999999994</v>
      </c>
      <c r="I15" s="4">
        <f t="shared" si="3"/>
        <v>0.48739999999999384</v>
      </c>
      <c r="J15" s="4">
        <f t="shared" si="4"/>
        <v>0.18644999999999357</v>
      </c>
      <c r="K15" s="67">
        <f t="shared" si="5"/>
        <v>3.5553249999997476</v>
      </c>
      <c r="L15" s="68">
        <f t="shared" si="6"/>
        <v>12.038000000000011</v>
      </c>
      <c r="M15" s="41">
        <f t="shared" si="7"/>
        <v>34.406675000000241</v>
      </c>
      <c r="N15" s="18">
        <f t="shared" si="8"/>
        <v>7.1106499999994952</v>
      </c>
      <c r="O15" s="18">
        <f t="shared" si="9"/>
        <v>24.076000000000022</v>
      </c>
      <c r="P15" s="18">
        <f t="shared" si="10"/>
        <v>68.813350000000483</v>
      </c>
      <c r="R15" s="69">
        <f t="shared" si="2"/>
        <v>100</v>
      </c>
    </row>
    <row r="16" spans="1:25" x14ac:dyDescent="0.2">
      <c r="A16" s="45">
        <v>42194</v>
      </c>
      <c r="B16" s="36" t="s">
        <v>42</v>
      </c>
      <c r="C16" s="36">
        <v>10.1</v>
      </c>
      <c r="D16" s="65">
        <v>72.842500000000001</v>
      </c>
      <c r="E16" s="37">
        <v>73.527900000000002</v>
      </c>
      <c r="F16" s="36">
        <v>10.199999999999999</v>
      </c>
      <c r="G16" s="65">
        <v>72.435850000000002</v>
      </c>
      <c r="H16" s="37">
        <v>72.750500000000002</v>
      </c>
      <c r="I16" s="4">
        <f t="shared" si="3"/>
        <v>0.68540000000000134</v>
      </c>
      <c r="J16" s="4">
        <f t="shared" si="4"/>
        <v>0.31465000000000032</v>
      </c>
      <c r="K16" s="67">
        <f t="shared" si="5"/>
        <v>8.6833250000000177</v>
      </c>
      <c r="L16" s="68">
        <f t="shared" si="6"/>
        <v>14.830000000000041</v>
      </c>
      <c r="M16" s="41">
        <f t="shared" si="7"/>
        <v>26.486674999999941</v>
      </c>
      <c r="N16" s="18">
        <f t="shared" si="8"/>
        <v>17.366650000000035</v>
      </c>
      <c r="O16" s="18">
        <f t="shared" si="9"/>
        <v>29.660000000000082</v>
      </c>
      <c r="P16" s="18">
        <f t="shared" si="10"/>
        <v>52.973349999999883</v>
      </c>
      <c r="R16" s="69">
        <f t="shared" si="2"/>
        <v>100</v>
      </c>
    </row>
    <row r="17" spans="1:18" x14ac:dyDescent="0.2">
      <c r="A17" s="45">
        <v>42194</v>
      </c>
      <c r="B17" s="36" t="s">
        <v>40</v>
      </c>
      <c r="C17" s="36">
        <v>11.1</v>
      </c>
      <c r="D17" s="65">
        <v>73.75954999999999</v>
      </c>
      <c r="E17" s="37">
        <v>74.207099999999997</v>
      </c>
      <c r="F17" s="36">
        <v>11.2</v>
      </c>
      <c r="G17" s="65">
        <v>70.509350000000012</v>
      </c>
      <c r="H17" s="37">
        <v>70.692800000000005</v>
      </c>
      <c r="I17" s="4">
        <f t="shared" si="3"/>
        <v>0.44755000000000678</v>
      </c>
      <c r="J17" s="4">
        <f t="shared" si="4"/>
        <v>0.18344999999999345</v>
      </c>
      <c r="K17" s="67">
        <f t="shared" si="5"/>
        <v>3.4353249999997431</v>
      </c>
      <c r="L17" s="68">
        <f t="shared" si="6"/>
        <v>10.564000000000533</v>
      </c>
      <c r="M17" s="41">
        <f t="shared" si="7"/>
        <v>36.000674999999724</v>
      </c>
      <c r="N17" s="18">
        <f t="shared" si="8"/>
        <v>6.8706499999994852</v>
      </c>
      <c r="O17" s="18">
        <f t="shared" si="9"/>
        <v>21.128000000001066</v>
      </c>
      <c r="P17" s="18">
        <f t="shared" si="10"/>
        <v>72.001349999999448</v>
      </c>
      <c r="R17" s="69">
        <f t="shared" si="2"/>
        <v>100</v>
      </c>
    </row>
    <row r="18" spans="1:18" x14ac:dyDescent="0.2">
      <c r="A18" s="45">
        <v>42194</v>
      </c>
      <c r="B18" s="36" t="s">
        <v>41</v>
      </c>
      <c r="C18" s="36">
        <v>12.1</v>
      </c>
      <c r="D18" s="65">
        <v>72.455600000000004</v>
      </c>
      <c r="E18" s="37">
        <v>73.092500000000001</v>
      </c>
      <c r="F18" s="36">
        <v>12.2</v>
      </c>
      <c r="G18" s="65">
        <v>73.349250000000012</v>
      </c>
      <c r="H18" s="37">
        <v>73.715800000000002</v>
      </c>
      <c r="I18" s="4">
        <f t="shared" si="3"/>
        <v>0.63689999999999714</v>
      </c>
      <c r="J18" s="4">
        <f t="shared" si="4"/>
        <v>0.3665499999999895</v>
      </c>
      <c r="K18" s="67">
        <f t="shared" si="5"/>
        <v>10.759324999999585</v>
      </c>
      <c r="L18" s="68">
        <f t="shared" si="6"/>
        <v>10.814000000000306</v>
      </c>
      <c r="M18" s="41">
        <f t="shared" si="7"/>
        <v>28.42667500000011</v>
      </c>
      <c r="N18" s="18">
        <f t="shared" si="8"/>
        <v>21.51864999999917</v>
      </c>
      <c r="O18" s="18">
        <f t="shared" si="9"/>
        <v>21.628000000000611</v>
      </c>
      <c r="P18" s="18">
        <f t="shared" si="10"/>
        <v>56.853350000000226</v>
      </c>
      <c r="R18" s="69">
        <f t="shared" si="2"/>
        <v>100</v>
      </c>
    </row>
    <row r="19" spans="1:18" x14ac:dyDescent="0.2">
      <c r="A19" s="45">
        <v>42194</v>
      </c>
      <c r="B19" s="36" t="s">
        <v>38</v>
      </c>
      <c r="C19" s="36">
        <v>13.1</v>
      </c>
      <c r="D19" s="65">
        <v>68.697900000000004</v>
      </c>
      <c r="E19" s="37">
        <v>69.139799999999994</v>
      </c>
      <c r="F19" s="36">
        <v>13.2</v>
      </c>
      <c r="G19" s="65">
        <v>69.041700000000006</v>
      </c>
      <c r="H19" s="37">
        <v>69.226399999999998</v>
      </c>
      <c r="I19" s="4">
        <f t="shared" si="3"/>
        <v>0.44189999999998975</v>
      </c>
      <c r="J19" s="4">
        <f t="shared" si="4"/>
        <v>0.18469999999999231</v>
      </c>
      <c r="K19" s="67">
        <f t="shared" si="5"/>
        <v>3.4853249999996976</v>
      </c>
      <c r="L19" s="68">
        <f t="shared" si="6"/>
        <v>10.287999999999897</v>
      </c>
      <c r="M19" s="41">
        <f t="shared" si="7"/>
        <v>36.226675000000405</v>
      </c>
      <c r="N19" s="18">
        <f t="shared" si="8"/>
        <v>6.9706499999993952</v>
      </c>
      <c r="O19" s="18">
        <f t="shared" si="9"/>
        <v>20.575999999999794</v>
      </c>
      <c r="P19" s="18">
        <f t="shared" si="10"/>
        <v>72.45335000000081</v>
      </c>
      <c r="R19" s="69">
        <f t="shared" si="2"/>
        <v>100</v>
      </c>
    </row>
    <row r="20" spans="1:18" x14ac:dyDescent="0.2">
      <c r="A20" s="45">
        <v>42194</v>
      </c>
      <c r="B20" s="36" t="s">
        <v>31</v>
      </c>
      <c r="C20" s="36">
        <v>14.1</v>
      </c>
      <c r="D20" s="65">
        <v>68.684550000000002</v>
      </c>
      <c r="E20" s="37">
        <v>72.585899999999995</v>
      </c>
      <c r="F20" s="36">
        <v>14.2</v>
      </c>
      <c r="G20" s="65">
        <v>69.25030000000001</v>
      </c>
      <c r="H20" s="37">
        <v>73.154300000000006</v>
      </c>
      <c r="I20" s="4">
        <f t="shared" si="3"/>
        <v>3.9013499999999937</v>
      </c>
      <c r="J20" s="4">
        <f t="shared" si="4"/>
        <v>3.9039999999999964</v>
      </c>
      <c r="K20" s="67" t="s">
        <v>83</v>
      </c>
      <c r="L20" s="67" t="s">
        <v>83</v>
      </c>
      <c r="M20" s="67" t="s">
        <v>83</v>
      </c>
      <c r="N20" s="67" t="s">
        <v>83</v>
      </c>
      <c r="O20" s="67" t="s">
        <v>83</v>
      </c>
      <c r="P20" s="67" t="s">
        <v>83</v>
      </c>
      <c r="R20" s="69"/>
    </row>
    <row r="21" spans="1:18" x14ac:dyDescent="0.2">
      <c r="A21" s="45">
        <v>42194</v>
      </c>
      <c r="B21" s="36" t="s">
        <v>43</v>
      </c>
      <c r="C21" s="36">
        <v>15.1</v>
      </c>
      <c r="D21" s="65">
        <v>68.769350000000003</v>
      </c>
      <c r="E21" s="37">
        <v>69.148300000000006</v>
      </c>
      <c r="F21" s="36">
        <v>15.2</v>
      </c>
      <c r="G21" s="65">
        <v>67.238600000000005</v>
      </c>
      <c r="H21" s="37">
        <v>67.396699999999996</v>
      </c>
      <c r="I21" s="4">
        <f t="shared" si="3"/>
        <v>0.37895000000000323</v>
      </c>
      <c r="J21" s="4">
        <f t="shared" si="4"/>
        <v>0.15809999999999036</v>
      </c>
      <c r="K21" s="67">
        <f t="shared" si="5"/>
        <v>2.4213249999996194</v>
      </c>
      <c r="L21" s="68">
        <f t="shared" ref="L21:L27" si="11">50-M21-K21</f>
        <v>8.8340000000005148</v>
      </c>
      <c r="M21" s="41">
        <f t="shared" ref="M21:M27" si="12">50-((I21*1000/25)-$Q$9)</f>
        <v>38.744674999999866</v>
      </c>
      <c r="N21" s="18">
        <f t="shared" ref="N21:N27" si="13">K21/(SUM(K21:M21))*100</f>
        <v>4.8426499999992387</v>
      </c>
      <c r="O21" s="18">
        <f t="shared" ref="O21:O27" si="14">L21/(SUM(K21:M21))*100</f>
        <v>17.66800000000103</v>
      </c>
      <c r="P21" s="18">
        <f t="shared" ref="P21:P27" si="15">M21/(SUM(K21:M21))*100</f>
        <v>77.489349999999732</v>
      </c>
      <c r="R21" s="69">
        <f t="shared" ref="R21:R27" si="16">SUM(N21:P21)</f>
        <v>100</v>
      </c>
    </row>
    <row r="22" spans="1:18" x14ac:dyDescent="0.2">
      <c r="A22" s="45">
        <v>42194</v>
      </c>
      <c r="B22" s="36" t="s">
        <v>46</v>
      </c>
      <c r="C22" s="36">
        <v>18.100000000000001</v>
      </c>
      <c r="D22" s="65">
        <v>68.666499999999999</v>
      </c>
      <c r="E22" s="37">
        <v>69.164199999999994</v>
      </c>
      <c r="F22" s="36">
        <v>18.200000000000003</v>
      </c>
      <c r="G22" s="65">
        <v>70.476650000000006</v>
      </c>
      <c r="H22" s="37">
        <v>70.7136</v>
      </c>
      <c r="I22" s="4">
        <f t="shared" si="3"/>
        <v>0.4976999999999947</v>
      </c>
      <c r="J22" s="4">
        <f t="shared" si="4"/>
        <v>0.23694999999999311</v>
      </c>
      <c r="K22" s="67">
        <f t="shared" si="5"/>
        <v>5.5753249999997294</v>
      </c>
      <c r="L22" s="68">
        <f t="shared" si="11"/>
        <v>10.430000000000064</v>
      </c>
      <c r="M22" s="41">
        <f t="shared" si="12"/>
        <v>33.994675000000207</v>
      </c>
      <c r="N22" s="18">
        <f t="shared" si="13"/>
        <v>11.150649999999459</v>
      </c>
      <c r="O22" s="18">
        <f t="shared" si="14"/>
        <v>20.860000000000127</v>
      </c>
      <c r="P22" s="18">
        <f t="shared" si="15"/>
        <v>67.989350000000414</v>
      </c>
      <c r="R22" s="69">
        <f t="shared" si="16"/>
        <v>100</v>
      </c>
    </row>
    <row r="23" spans="1:18" x14ac:dyDescent="0.2">
      <c r="A23" s="45">
        <v>42194</v>
      </c>
      <c r="B23" s="36" t="s">
        <v>47</v>
      </c>
      <c r="C23" s="36">
        <v>20.100000000000001</v>
      </c>
      <c r="D23" s="65">
        <v>71.064549999999997</v>
      </c>
      <c r="E23" s="37">
        <v>71.858800000000002</v>
      </c>
      <c r="F23" s="36">
        <v>20.200000000000003</v>
      </c>
      <c r="G23" s="65">
        <v>73.561199999999999</v>
      </c>
      <c r="H23" s="37">
        <v>74.146500000000003</v>
      </c>
      <c r="I23" s="4">
        <f t="shared" si="3"/>
        <v>0.79425000000000523</v>
      </c>
      <c r="J23" s="4">
        <f t="shared" si="4"/>
        <v>0.58530000000000371</v>
      </c>
      <c r="K23" s="67">
        <f t="shared" si="5"/>
        <v>19.509325000000153</v>
      </c>
      <c r="L23" s="68">
        <f t="shared" si="11"/>
        <v>8.3580000000000609</v>
      </c>
      <c r="M23" s="41">
        <f t="shared" si="12"/>
        <v>22.132674999999786</v>
      </c>
      <c r="N23" s="18">
        <f t="shared" si="13"/>
        <v>39.018650000000306</v>
      </c>
      <c r="O23" s="18">
        <f t="shared" si="14"/>
        <v>16.716000000000122</v>
      </c>
      <c r="P23" s="18">
        <f t="shared" si="15"/>
        <v>44.265349999999572</v>
      </c>
      <c r="R23" s="69">
        <f t="shared" si="16"/>
        <v>100</v>
      </c>
    </row>
    <row r="24" spans="1:18" x14ac:dyDescent="0.2">
      <c r="A24" s="45">
        <v>42194</v>
      </c>
      <c r="B24" s="36" t="s">
        <v>48</v>
      </c>
      <c r="C24" s="36">
        <v>21.1</v>
      </c>
      <c r="D24" s="65">
        <v>73.268749999999997</v>
      </c>
      <c r="E24" s="37">
        <v>73.675899999999999</v>
      </c>
      <c r="F24" s="36">
        <v>21.200000000000003</v>
      </c>
      <c r="G24" s="65">
        <v>71.853449999999995</v>
      </c>
      <c r="H24" s="37">
        <v>72.032200000000003</v>
      </c>
      <c r="I24" s="4">
        <f t="shared" si="3"/>
        <v>0.40715000000000146</v>
      </c>
      <c r="J24" s="4">
        <f t="shared" si="4"/>
        <v>0.17875000000000796</v>
      </c>
      <c r="K24" s="67">
        <f t="shared" si="5"/>
        <v>3.2473250000003233</v>
      </c>
      <c r="L24" s="68">
        <f t="shared" si="11"/>
        <v>9.1359999999997399</v>
      </c>
      <c r="M24" s="41">
        <f t="shared" si="12"/>
        <v>37.616674999999937</v>
      </c>
      <c r="N24" s="18">
        <f t="shared" si="13"/>
        <v>6.4946500000006475</v>
      </c>
      <c r="O24" s="18">
        <f t="shared" si="14"/>
        <v>18.27199999999948</v>
      </c>
      <c r="P24" s="18">
        <f t="shared" si="15"/>
        <v>75.233349999999874</v>
      </c>
      <c r="R24" s="69">
        <f t="shared" si="16"/>
        <v>100</v>
      </c>
    </row>
    <row r="25" spans="1:18" x14ac:dyDescent="0.2">
      <c r="A25" s="45">
        <v>42194</v>
      </c>
      <c r="B25" s="36" t="s">
        <v>36</v>
      </c>
      <c r="C25" s="36">
        <v>23.1</v>
      </c>
      <c r="D25" s="65">
        <v>71.703100000000006</v>
      </c>
      <c r="E25" s="37">
        <v>72.494399999999999</v>
      </c>
      <c r="F25" s="36">
        <v>23.200000000000003</v>
      </c>
      <c r="G25" s="65">
        <v>71.001750000000001</v>
      </c>
      <c r="H25" s="37">
        <v>71.455200000000005</v>
      </c>
      <c r="I25" s="4">
        <f t="shared" si="3"/>
        <v>0.79129999999999256</v>
      </c>
      <c r="J25" s="4">
        <f t="shared" si="4"/>
        <v>0.45345000000000368</v>
      </c>
      <c r="K25" s="67">
        <f t="shared" si="5"/>
        <v>14.235325000000152</v>
      </c>
      <c r="L25" s="68">
        <f t="shared" si="11"/>
        <v>13.513999999999555</v>
      </c>
      <c r="M25" s="41">
        <f t="shared" si="12"/>
        <v>22.250675000000292</v>
      </c>
      <c r="N25" s="18">
        <f t="shared" si="13"/>
        <v>28.470650000000301</v>
      </c>
      <c r="O25" s="18">
        <f t="shared" si="14"/>
        <v>27.027999999999107</v>
      </c>
      <c r="P25" s="18">
        <f t="shared" si="15"/>
        <v>44.501350000000585</v>
      </c>
      <c r="R25" s="69">
        <f t="shared" si="16"/>
        <v>100</v>
      </c>
    </row>
    <row r="26" spans="1:18" x14ac:dyDescent="0.2">
      <c r="A26" s="45">
        <v>42194</v>
      </c>
      <c r="B26" s="36" t="s">
        <v>39</v>
      </c>
      <c r="C26" s="36">
        <v>24.1</v>
      </c>
      <c r="D26" s="65">
        <v>71.351249999999993</v>
      </c>
      <c r="E26" s="37">
        <v>71.8977</v>
      </c>
      <c r="F26" s="36">
        <v>24.200000000000003</v>
      </c>
      <c r="G26" s="65">
        <v>71.001199999999997</v>
      </c>
      <c r="H26" s="37">
        <v>71.304699999999997</v>
      </c>
      <c r="I26" s="4">
        <f t="shared" si="3"/>
        <v>0.54645000000000721</v>
      </c>
      <c r="J26" s="4">
        <f t="shared" si="4"/>
        <v>0.30349999999999966</v>
      </c>
      <c r="K26" s="67">
        <f t="shared" si="5"/>
        <v>8.2373249999999913</v>
      </c>
      <c r="L26" s="68">
        <f t="shared" si="11"/>
        <v>9.718000000000302</v>
      </c>
      <c r="M26" s="41">
        <f t="shared" si="12"/>
        <v>32.044674999999707</v>
      </c>
      <c r="N26" s="18">
        <f t="shared" si="13"/>
        <v>16.474649999999983</v>
      </c>
      <c r="O26" s="18">
        <f t="shared" si="14"/>
        <v>19.436000000000604</v>
      </c>
      <c r="P26" s="18">
        <f t="shared" si="15"/>
        <v>64.089349999999413</v>
      </c>
      <c r="R26" s="69">
        <f t="shared" si="16"/>
        <v>100</v>
      </c>
    </row>
    <row r="27" spans="1:18" x14ac:dyDescent="0.2">
      <c r="A27" s="45">
        <v>42194</v>
      </c>
      <c r="B27" s="36" t="s">
        <v>32</v>
      </c>
      <c r="C27" s="36">
        <v>26.1</v>
      </c>
      <c r="D27" s="65">
        <v>71.190449999999998</v>
      </c>
      <c r="E27" s="37">
        <v>71.525499999999994</v>
      </c>
      <c r="F27" s="36">
        <v>26.200000000000003</v>
      </c>
      <c r="G27" s="65">
        <v>68.245000000000005</v>
      </c>
      <c r="H27" s="37">
        <v>68.399500000000003</v>
      </c>
      <c r="I27" s="4">
        <f t="shared" si="3"/>
        <v>0.33504999999999541</v>
      </c>
      <c r="J27" s="4">
        <f t="shared" si="4"/>
        <v>0.15449999999999875</v>
      </c>
      <c r="K27" s="67">
        <f t="shared" si="5"/>
        <v>2.277324999999955</v>
      </c>
      <c r="L27" s="68">
        <f t="shared" si="11"/>
        <v>7.2219999999998663</v>
      </c>
      <c r="M27" s="41">
        <f t="shared" si="12"/>
        <v>40.500675000000179</v>
      </c>
      <c r="N27" s="18">
        <f t="shared" si="13"/>
        <v>4.5546499999999099</v>
      </c>
      <c r="O27" s="18">
        <f t="shared" si="14"/>
        <v>14.443999999999733</v>
      </c>
      <c r="P27" s="18">
        <f t="shared" si="15"/>
        <v>81.001350000000357</v>
      </c>
      <c r="R27" s="69">
        <f t="shared" si="16"/>
        <v>100</v>
      </c>
    </row>
    <row r="28" spans="1:18" x14ac:dyDescent="0.2">
      <c r="A28" s="45"/>
      <c r="B28" s="36"/>
      <c r="C28" s="36"/>
      <c r="D28" s="37"/>
      <c r="E28" s="37"/>
      <c r="F28" s="36"/>
      <c r="G28" s="37"/>
      <c r="H28" s="37"/>
    </row>
    <row r="29" spans="1:18" ht="12" x14ac:dyDescent="0.2">
      <c r="A29" s="62" t="s">
        <v>149</v>
      </c>
      <c r="B29" s="52" t="s">
        <v>5</v>
      </c>
      <c r="C29" s="36" t="s">
        <v>6</v>
      </c>
      <c r="D29" s="37" t="s">
        <v>7</v>
      </c>
      <c r="E29" s="37" t="s">
        <v>8</v>
      </c>
      <c r="F29" s="36" t="s">
        <v>6</v>
      </c>
      <c r="G29" s="37" t="s">
        <v>7</v>
      </c>
      <c r="H29" s="37" t="s">
        <v>9</v>
      </c>
      <c r="I29" s="17" t="s">
        <v>25</v>
      </c>
      <c r="J29" s="17" t="s">
        <v>26</v>
      </c>
      <c r="K29" s="18" t="s">
        <v>15</v>
      </c>
      <c r="L29" s="18" t="s">
        <v>16</v>
      </c>
      <c r="M29" s="18" t="s">
        <v>17</v>
      </c>
      <c r="N29" s="18" t="s">
        <v>18</v>
      </c>
      <c r="O29" s="18" t="s">
        <v>19</v>
      </c>
      <c r="P29" s="18" t="s">
        <v>20</v>
      </c>
      <c r="Q29" s="3" t="s">
        <v>155</v>
      </c>
    </row>
    <row r="30" spans="1:18" x14ac:dyDescent="0.2">
      <c r="A30" s="38" t="s">
        <v>30</v>
      </c>
      <c r="B30" s="55" t="s">
        <v>10</v>
      </c>
      <c r="C30" s="38" t="s">
        <v>11</v>
      </c>
      <c r="D30" s="39" t="s">
        <v>11</v>
      </c>
      <c r="E30" s="39" t="s">
        <v>13</v>
      </c>
      <c r="F30" s="38" t="s">
        <v>12</v>
      </c>
      <c r="G30" s="39" t="s">
        <v>12</v>
      </c>
      <c r="H30" s="39" t="s">
        <v>13</v>
      </c>
      <c r="I30" s="19" t="s">
        <v>21</v>
      </c>
      <c r="J30" s="19" t="s">
        <v>21</v>
      </c>
      <c r="K30" s="20" t="s">
        <v>21</v>
      </c>
      <c r="L30" s="20" t="s">
        <v>21</v>
      </c>
      <c r="M30" s="20" t="s">
        <v>21</v>
      </c>
      <c r="N30" s="20" t="s">
        <v>22</v>
      </c>
      <c r="O30" s="20" t="s">
        <v>23</v>
      </c>
      <c r="P30" s="20" t="s">
        <v>24</v>
      </c>
      <c r="Q30" s="4">
        <f>AVERAGE(I33:J33)</f>
        <v>3.9128749999999997</v>
      </c>
    </row>
    <row r="31" spans="1:18" x14ac:dyDescent="0.2">
      <c r="A31" s="45">
        <v>42203</v>
      </c>
      <c r="B31" s="36" t="s">
        <v>57</v>
      </c>
      <c r="C31" s="36">
        <v>1.1000000000000001</v>
      </c>
      <c r="D31" s="65">
        <v>70.823900000000009</v>
      </c>
      <c r="E31" s="37">
        <v>71.356399999999994</v>
      </c>
      <c r="F31" s="36">
        <f t="shared" ref="F31:F50" si="17">C31+0.1</f>
        <v>1.2000000000000002</v>
      </c>
      <c r="G31" s="65">
        <v>63.674050000000001</v>
      </c>
      <c r="H31" s="37">
        <v>63.914000000000001</v>
      </c>
      <c r="I31" s="4">
        <f t="shared" ref="I31:I50" si="18">E31-D31</f>
        <v>0.53249999999998465</v>
      </c>
      <c r="J31" s="4">
        <f t="shared" ref="J31:J50" si="19">H31-G31</f>
        <v>0.23995000000000033</v>
      </c>
      <c r="K31" s="67">
        <f>(J31*1000/25)-$Q$30</f>
        <v>5.6851250000000135</v>
      </c>
      <c r="L31" s="68">
        <f>50-M31-K31</f>
        <v>11.701999999999373</v>
      </c>
      <c r="M31" s="41">
        <f>50-((I31*1000/25)-$Q$30)</f>
        <v>32.612875000000614</v>
      </c>
      <c r="N31" s="18">
        <f>K31/(SUM(K31:M31))*100</f>
        <v>11.370250000000027</v>
      </c>
      <c r="O31" s="18">
        <f>L31/(SUM(K31:M31))*100</f>
        <v>23.403999999998746</v>
      </c>
      <c r="P31" s="18">
        <f>M31/(SUM(K31:M31))*100</f>
        <v>65.225750000001227</v>
      </c>
      <c r="R31" s="69">
        <f>SUM(N31:P31)</f>
        <v>100</v>
      </c>
    </row>
    <row r="32" spans="1:18" x14ac:dyDescent="0.2">
      <c r="A32" s="45">
        <v>42203</v>
      </c>
      <c r="B32" s="36" t="s">
        <v>68</v>
      </c>
      <c r="C32" s="36">
        <v>4.0999999999999996</v>
      </c>
      <c r="D32" s="65">
        <v>71.237849999999995</v>
      </c>
      <c r="E32" s="37">
        <v>71.7834</v>
      </c>
      <c r="F32" s="36">
        <f t="shared" si="17"/>
        <v>4.1999999999999993</v>
      </c>
      <c r="G32" s="65">
        <v>67.122450000000001</v>
      </c>
      <c r="H32" s="37">
        <v>67.455200000000005</v>
      </c>
      <c r="I32" s="4">
        <f t="shared" si="18"/>
        <v>0.54555000000000575</v>
      </c>
      <c r="J32" s="4">
        <f t="shared" si="19"/>
        <v>0.33275000000000432</v>
      </c>
      <c r="K32" s="67">
        <f>(J32*1000/25)-$Q$30</f>
        <v>9.3971250000001731</v>
      </c>
      <c r="L32" s="68">
        <f>50-M32-K32</f>
        <v>8.5120000000000573</v>
      </c>
      <c r="M32" s="41">
        <f>50-((I32*1000/25)-$Q$30)</f>
        <v>32.09087499999977</v>
      </c>
      <c r="N32" s="18">
        <f>K32/(SUM(K32:M32))*100</f>
        <v>18.794250000000346</v>
      </c>
      <c r="O32" s="18">
        <f>L32/(SUM(K32:M32))*100</f>
        <v>17.024000000000115</v>
      </c>
      <c r="P32" s="18">
        <f>M32/(SUM(K32:M32))*100</f>
        <v>64.181749999999539</v>
      </c>
      <c r="R32" s="69">
        <f>SUM(N32:P32)</f>
        <v>100</v>
      </c>
    </row>
    <row r="33" spans="1:18" x14ac:dyDescent="0.2">
      <c r="A33" s="45">
        <v>42203</v>
      </c>
      <c r="B33" s="36" t="s">
        <v>31</v>
      </c>
      <c r="C33" s="36">
        <v>6.1</v>
      </c>
      <c r="D33" s="65">
        <v>71.739650000000012</v>
      </c>
      <c r="E33" s="37">
        <v>75.650400000000005</v>
      </c>
      <c r="F33" s="36">
        <f t="shared" si="17"/>
        <v>6.1999999999999993</v>
      </c>
      <c r="G33" s="65">
        <v>70.402799999999999</v>
      </c>
      <c r="H33" s="37">
        <v>74.317800000000005</v>
      </c>
      <c r="I33" s="4">
        <f t="shared" si="18"/>
        <v>3.9107499999999931</v>
      </c>
      <c r="J33" s="4">
        <f t="shared" si="19"/>
        <v>3.9150000000000063</v>
      </c>
      <c r="K33" s="67" t="s">
        <v>83</v>
      </c>
      <c r="L33" s="67" t="s">
        <v>83</v>
      </c>
      <c r="M33" s="67" t="s">
        <v>83</v>
      </c>
      <c r="N33" s="67" t="s">
        <v>83</v>
      </c>
      <c r="O33" s="67" t="s">
        <v>83</v>
      </c>
      <c r="P33" s="67" t="s">
        <v>83</v>
      </c>
    </row>
    <row r="34" spans="1:18" x14ac:dyDescent="0.2">
      <c r="A34" s="45">
        <v>42203</v>
      </c>
      <c r="B34" s="36" t="s">
        <v>51</v>
      </c>
      <c r="C34" s="36">
        <v>7.1</v>
      </c>
      <c r="D34" s="65">
        <v>72.966999999999999</v>
      </c>
      <c r="E34" s="37">
        <v>73.548699999999997</v>
      </c>
      <c r="F34" s="36">
        <f t="shared" si="17"/>
        <v>7.1999999999999993</v>
      </c>
      <c r="G34" s="65">
        <v>73.035349999999994</v>
      </c>
      <c r="H34" s="37">
        <v>73.321100000000001</v>
      </c>
      <c r="I34" s="4">
        <f t="shared" si="18"/>
        <v>0.58169999999999789</v>
      </c>
      <c r="J34" s="4">
        <f t="shared" si="19"/>
        <v>0.28575000000000728</v>
      </c>
      <c r="K34" s="67">
        <f t="shared" ref="K34:K50" si="20">(J34*1000/25)-$Q$30</f>
        <v>7.5171250000002914</v>
      </c>
      <c r="L34" s="68">
        <f t="shared" ref="L34:L50" si="21">50-M34-K34</f>
        <v>11.837999999999624</v>
      </c>
      <c r="M34" s="41">
        <f t="shared" ref="M34:M50" si="22">50-((I34*1000/25)-$Q$30)</f>
        <v>30.644875000000084</v>
      </c>
      <c r="N34" s="18">
        <f t="shared" ref="N34:N50" si="23">K34/(SUM(K34:M34))*100</f>
        <v>15.034250000000583</v>
      </c>
      <c r="O34" s="18">
        <f t="shared" ref="O34:O50" si="24">L34/(SUM(K34:M34))*100</f>
        <v>23.675999999999249</v>
      </c>
      <c r="P34" s="18">
        <f t="shared" ref="P34:P50" si="25">M34/(SUM(K34:M34))*100</f>
        <v>61.289750000000168</v>
      </c>
      <c r="R34" s="69">
        <f t="shared" ref="R34:R50" si="26">SUM(N34:P34)</f>
        <v>100</v>
      </c>
    </row>
    <row r="35" spans="1:18" x14ac:dyDescent="0.2">
      <c r="A35" s="45">
        <v>42203</v>
      </c>
      <c r="B35" s="36" t="s">
        <v>59</v>
      </c>
      <c r="C35" s="36">
        <v>8.1</v>
      </c>
      <c r="D35" s="65">
        <v>73.611400000000003</v>
      </c>
      <c r="E35" s="37">
        <v>74.338899999999995</v>
      </c>
      <c r="F35" s="36">
        <f t="shared" si="17"/>
        <v>8.1999999999999993</v>
      </c>
      <c r="G35" s="65">
        <v>68.481500000000011</v>
      </c>
      <c r="H35" s="37">
        <v>68.978300000000004</v>
      </c>
      <c r="I35" s="4">
        <f t="shared" si="18"/>
        <v>0.72749999999999204</v>
      </c>
      <c r="J35" s="4">
        <f t="shared" si="19"/>
        <v>0.49679999999999325</v>
      </c>
      <c r="K35" s="67">
        <f t="shared" si="20"/>
        <v>15.95912499999973</v>
      </c>
      <c r="L35" s="68">
        <f t="shared" si="21"/>
        <v>9.2279999999999518</v>
      </c>
      <c r="M35" s="41">
        <f t="shared" si="22"/>
        <v>24.812875000000318</v>
      </c>
      <c r="N35" s="18">
        <f t="shared" si="23"/>
        <v>31.91824999999946</v>
      </c>
      <c r="O35" s="18">
        <f t="shared" si="24"/>
        <v>18.455999999999904</v>
      </c>
      <c r="P35" s="18">
        <f t="shared" si="25"/>
        <v>49.625750000000636</v>
      </c>
      <c r="R35" s="69">
        <f t="shared" si="26"/>
        <v>100</v>
      </c>
    </row>
    <row r="36" spans="1:18" x14ac:dyDescent="0.2">
      <c r="A36" s="45">
        <v>42203</v>
      </c>
      <c r="B36" s="36" t="s">
        <v>53</v>
      </c>
      <c r="C36" s="36">
        <v>9.1</v>
      </c>
      <c r="D36" s="65">
        <v>71.957800000000006</v>
      </c>
      <c r="E36" s="37">
        <v>72.514600000000002</v>
      </c>
      <c r="F36" s="36">
        <f t="shared" si="17"/>
        <v>9.1999999999999993</v>
      </c>
      <c r="G36" s="65">
        <v>72.99315</v>
      </c>
      <c r="H36" s="37">
        <v>73.350300000000004</v>
      </c>
      <c r="I36" s="4">
        <f t="shared" si="18"/>
        <v>0.55679999999999552</v>
      </c>
      <c r="J36" s="4">
        <f t="shared" si="19"/>
        <v>0.3571500000000043</v>
      </c>
      <c r="K36" s="67">
        <f t="shared" si="20"/>
        <v>10.373125000000172</v>
      </c>
      <c r="L36" s="68">
        <f t="shared" si="21"/>
        <v>7.9859999999996489</v>
      </c>
      <c r="M36" s="41">
        <f t="shared" si="22"/>
        <v>31.640875000000179</v>
      </c>
      <c r="N36" s="18">
        <f t="shared" si="23"/>
        <v>20.746250000000344</v>
      </c>
      <c r="O36" s="18">
        <f t="shared" si="24"/>
        <v>15.971999999999298</v>
      </c>
      <c r="P36" s="18">
        <f t="shared" si="25"/>
        <v>63.281750000000358</v>
      </c>
      <c r="R36" s="69">
        <f t="shared" si="26"/>
        <v>100</v>
      </c>
    </row>
    <row r="37" spans="1:18" x14ac:dyDescent="0.2">
      <c r="A37" s="45">
        <v>42203</v>
      </c>
      <c r="B37" s="36" t="s">
        <v>60</v>
      </c>
      <c r="C37" s="36">
        <v>10.1</v>
      </c>
      <c r="D37" s="65">
        <v>72.842500000000001</v>
      </c>
      <c r="E37" s="37">
        <v>73.823499999999996</v>
      </c>
      <c r="F37" s="36">
        <f t="shared" si="17"/>
        <v>10.199999999999999</v>
      </c>
      <c r="G37" s="65">
        <v>72.435850000000002</v>
      </c>
      <c r="H37" s="37">
        <v>73.112499999999997</v>
      </c>
      <c r="I37" s="4">
        <f t="shared" si="18"/>
        <v>0.98099999999999454</v>
      </c>
      <c r="J37" s="4">
        <f t="shared" si="19"/>
        <v>0.67664999999999509</v>
      </c>
      <c r="K37" s="67">
        <f t="shared" si="20"/>
        <v>23.153124999999804</v>
      </c>
      <c r="L37" s="68">
        <f t="shared" si="21"/>
        <v>12.173999999999978</v>
      </c>
      <c r="M37" s="41">
        <f t="shared" si="22"/>
        <v>14.672875000000218</v>
      </c>
      <c r="N37" s="18">
        <f t="shared" si="23"/>
        <v>46.306249999999608</v>
      </c>
      <c r="O37" s="18">
        <f t="shared" si="24"/>
        <v>24.347999999999956</v>
      </c>
      <c r="P37" s="18">
        <f t="shared" si="25"/>
        <v>29.345750000000436</v>
      </c>
      <c r="R37" s="69">
        <f t="shared" si="26"/>
        <v>100</v>
      </c>
    </row>
    <row r="38" spans="1:18" x14ac:dyDescent="0.2">
      <c r="A38" s="45">
        <v>42203</v>
      </c>
      <c r="B38" s="36" t="s">
        <v>61</v>
      </c>
      <c r="C38" s="36">
        <v>11.1</v>
      </c>
      <c r="D38" s="65">
        <v>73.75954999999999</v>
      </c>
      <c r="E38" s="37">
        <v>74.322199999999995</v>
      </c>
      <c r="F38" s="36">
        <f t="shared" si="17"/>
        <v>11.2</v>
      </c>
      <c r="G38" s="65">
        <v>70.509350000000012</v>
      </c>
      <c r="H38" s="37">
        <v>70.737899999999996</v>
      </c>
      <c r="I38" s="4">
        <f t="shared" si="18"/>
        <v>0.56265000000000498</v>
      </c>
      <c r="J38" s="4">
        <f t="shared" si="19"/>
        <v>0.22854999999998427</v>
      </c>
      <c r="K38" s="67">
        <f t="shared" si="20"/>
        <v>5.229124999999371</v>
      </c>
      <c r="L38" s="68">
        <f t="shared" si="21"/>
        <v>13.364000000000829</v>
      </c>
      <c r="M38" s="41">
        <f t="shared" si="22"/>
        <v>31.4068749999998</v>
      </c>
      <c r="N38" s="18">
        <f t="shared" si="23"/>
        <v>10.458249999998742</v>
      </c>
      <c r="O38" s="18">
        <f t="shared" si="24"/>
        <v>26.728000000001657</v>
      </c>
      <c r="P38" s="18">
        <f t="shared" si="25"/>
        <v>62.813749999999601</v>
      </c>
      <c r="R38" s="69">
        <f t="shared" si="26"/>
        <v>100</v>
      </c>
    </row>
    <row r="39" spans="1:18" x14ac:dyDescent="0.2">
      <c r="A39" s="45">
        <v>42203</v>
      </c>
      <c r="B39" s="36" t="s">
        <v>66</v>
      </c>
      <c r="C39" s="36">
        <v>12.1</v>
      </c>
      <c r="D39" s="65">
        <v>72.455600000000004</v>
      </c>
      <c r="E39" s="37">
        <v>73.483999999999995</v>
      </c>
      <c r="F39" s="36">
        <f t="shared" si="17"/>
        <v>12.2</v>
      </c>
      <c r="G39" s="65">
        <v>73.349250000000012</v>
      </c>
      <c r="H39" s="37">
        <v>74.071100000000001</v>
      </c>
      <c r="I39" s="4">
        <f t="shared" si="18"/>
        <v>1.0283999999999907</v>
      </c>
      <c r="J39" s="4">
        <f t="shared" si="19"/>
        <v>0.72184999999998922</v>
      </c>
      <c r="K39" s="67">
        <f t="shared" si="20"/>
        <v>24.961124999999569</v>
      </c>
      <c r="L39" s="68">
        <f t="shared" si="21"/>
        <v>12.26200000000005</v>
      </c>
      <c r="M39" s="41">
        <f t="shared" si="22"/>
        <v>12.776875000000381</v>
      </c>
      <c r="N39" s="18">
        <f t="shared" si="23"/>
        <v>49.922249999999138</v>
      </c>
      <c r="O39" s="18">
        <f t="shared" si="24"/>
        <v>24.5240000000001</v>
      </c>
      <c r="P39" s="18">
        <f t="shared" si="25"/>
        <v>25.553750000000765</v>
      </c>
      <c r="R39" s="69">
        <f t="shared" si="26"/>
        <v>100</v>
      </c>
    </row>
    <row r="40" spans="1:18" x14ac:dyDescent="0.2">
      <c r="A40" s="45">
        <v>42203</v>
      </c>
      <c r="B40" s="36" t="s">
        <v>56</v>
      </c>
      <c r="C40" s="36">
        <v>13.1</v>
      </c>
      <c r="D40" s="65">
        <v>68.697900000000004</v>
      </c>
      <c r="E40" s="37">
        <v>69.261799999999994</v>
      </c>
      <c r="F40" s="36">
        <f t="shared" si="17"/>
        <v>13.2</v>
      </c>
      <c r="G40" s="65">
        <v>69.041700000000006</v>
      </c>
      <c r="H40" s="37">
        <v>69.349000000000004</v>
      </c>
      <c r="I40" s="4">
        <f t="shared" si="18"/>
        <v>0.56389999999998963</v>
      </c>
      <c r="J40" s="4">
        <f t="shared" si="19"/>
        <v>0.30729999999999791</v>
      </c>
      <c r="K40" s="67">
        <f t="shared" si="20"/>
        <v>8.3791249999999167</v>
      </c>
      <c r="L40" s="68">
        <f t="shared" si="21"/>
        <v>10.263999999999669</v>
      </c>
      <c r="M40" s="41">
        <f t="shared" si="22"/>
        <v>31.356875000000414</v>
      </c>
      <c r="N40" s="18">
        <f t="shared" si="23"/>
        <v>16.758249999999833</v>
      </c>
      <c r="O40" s="18">
        <f t="shared" si="24"/>
        <v>20.527999999999338</v>
      </c>
      <c r="P40" s="18">
        <f t="shared" si="25"/>
        <v>62.713750000000836</v>
      </c>
      <c r="R40" s="69">
        <f t="shared" si="26"/>
        <v>100</v>
      </c>
    </row>
    <row r="41" spans="1:18" x14ac:dyDescent="0.2">
      <c r="A41" s="45">
        <v>42203</v>
      </c>
      <c r="B41" s="36" t="s">
        <v>67</v>
      </c>
      <c r="C41" s="36">
        <v>14.1</v>
      </c>
      <c r="D41" s="65">
        <v>68.684550000000002</v>
      </c>
      <c r="E41" s="37">
        <v>69.426400000000001</v>
      </c>
      <c r="F41" s="36">
        <f t="shared" si="17"/>
        <v>14.2</v>
      </c>
      <c r="G41" s="65">
        <v>69.25030000000001</v>
      </c>
      <c r="H41" s="37">
        <v>69.727800000000002</v>
      </c>
      <c r="I41" s="4">
        <f t="shared" si="18"/>
        <v>0.74184999999999945</v>
      </c>
      <c r="J41" s="4">
        <f t="shared" si="19"/>
        <v>0.47749999999999204</v>
      </c>
      <c r="K41" s="67">
        <f t="shared" si="20"/>
        <v>15.187124999999682</v>
      </c>
      <c r="L41" s="68">
        <f t="shared" si="21"/>
        <v>10.574000000000296</v>
      </c>
      <c r="M41" s="41">
        <f t="shared" si="22"/>
        <v>24.238875000000021</v>
      </c>
      <c r="N41" s="18">
        <f t="shared" si="23"/>
        <v>30.374249999999364</v>
      </c>
      <c r="O41" s="18">
        <f t="shared" si="24"/>
        <v>21.148000000000593</v>
      </c>
      <c r="P41" s="18">
        <f t="shared" si="25"/>
        <v>48.477750000000043</v>
      </c>
      <c r="R41" s="69">
        <f t="shared" si="26"/>
        <v>100</v>
      </c>
    </row>
    <row r="42" spans="1:18" x14ac:dyDescent="0.2">
      <c r="A42" s="45">
        <v>42203</v>
      </c>
      <c r="B42" s="36" t="s">
        <v>54</v>
      </c>
      <c r="C42" s="36">
        <v>15.1</v>
      </c>
      <c r="D42" s="65">
        <v>68.769350000000003</v>
      </c>
      <c r="E42" s="37">
        <v>69.514499999999998</v>
      </c>
      <c r="F42" s="36">
        <f t="shared" si="17"/>
        <v>15.2</v>
      </c>
      <c r="G42" s="65">
        <v>67.238600000000005</v>
      </c>
      <c r="H42" s="37">
        <v>67.770799999999994</v>
      </c>
      <c r="I42" s="4">
        <f t="shared" si="18"/>
        <v>0.74514999999999532</v>
      </c>
      <c r="J42" s="4">
        <f t="shared" si="19"/>
        <v>0.5321999999999889</v>
      </c>
      <c r="K42" s="67">
        <f t="shared" si="20"/>
        <v>17.375124999999557</v>
      </c>
      <c r="L42" s="68">
        <f t="shared" si="21"/>
        <v>8.5180000000002565</v>
      </c>
      <c r="M42" s="41">
        <f t="shared" si="22"/>
        <v>24.106875000000187</v>
      </c>
      <c r="N42" s="18">
        <f t="shared" si="23"/>
        <v>34.750249999999113</v>
      </c>
      <c r="O42" s="18">
        <f t="shared" si="24"/>
        <v>17.036000000000513</v>
      </c>
      <c r="P42" s="18">
        <f t="shared" si="25"/>
        <v>48.213750000000374</v>
      </c>
      <c r="R42" s="69">
        <f t="shared" si="26"/>
        <v>100</v>
      </c>
    </row>
    <row r="43" spans="1:18" x14ac:dyDescent="0.2">
      <c r="A43" s="45">
        <v>42203</v>
      </c>
      <c r="B43" s="36" t="s">
        <v>55</v>
      </c>
      <c r="C43" s="36">
        <v>16.100000000000001</v>
      </c>
      <c r="D43" s="65">
        <v>68.671500000000009</v>
      </c>
      <c r="E43" s="37">
        <v>69.611800000000002</v>
      </c>
      <c r="F43" s="36">
        <f t="shared" si="17"/>
        <v>16.200000000000003</v>
      </c>
      <c r="G43" s="65">
        <v>69.712350000000001</v>
      </c>
      <c r="H43" s="37">
        <v>70.303899999999999</v>
      </c>
      <c r="I43" s="4">
        <f t="shared" si="18"/>
        <v>0.94029999999999347</v>
      </c>
      <c r="J43" s="4">
        <f t="shared" si="19"/>
        <v>0.59154999999999802</v>
      </c>
      <c r="K43" s="67">
        <f t="shared" si="20"/>
        <v>19.749124999999921</v>
      </c>
      <c r="L43" s="68">
        <f t="shared" si="21"/>
        <v>13.949999999999818</v>
      </c>
      <c r="M43" s="41">
        <f t="shared" si="22"/>
        <v>16.300875000000261</v>
      </c>
      <c r="N43" s="18">
        <f t="shared" si="23"/>
        <v>39.498249999999842</v>
      </c>
      <c r="O43" s="18">
        <f t="shared" si="24"/>
        <v>27.899999999999636</v>
      </c>
      <c r="P43" s="18">
        <f t="shared" si="25"/>
        <v>32.601750000000521</v>
      </c>
      <c r="R43" s="69">
        <f t="shared" si="26"/>
        <v>100</v>
      </c>
    </row>
    <row r="44" spans="1:18" x14ac:dyDescent="0.2">
      <c r="A44" s="45">
        <v>42203</v>
      </c>
      <c r="B44" s="36" t="s">
        <v>62</v>
      </c>
      <c r="C44" s="36">
        <v>18.100000000000001</v>
      </c>
      <c r="D44" s="65">
        <v>68.666499999999999</v>
      </c>
      <c r="E44" s="37">
        <v>69.203800000000001</v>
      </c>
      <c r="F44" s="36">
        <f t="shared" si="17"/>
        <v>18.200000000000003</v>
      </c>
      <c r="G44" s="65">
        <v>70.476650000000006</v>
      </c>
      <c r="H44" s="37">
        <v>70.757900000000006</v>
      </c>
      <c r="I44" s="4">
        <f t="shared" si="18"/>
        <v>0.53730000000000189</v>
      </c>
      <c r="J44" s="4">
        <f t="shared" si="19"/>
        <v>0.28125</v>
      </c>
      <c r="K44" s="67">
        <f t="shared" si="20"/>
        <v>7.3371250000000003</v>
      </c>
      <c r="L44" s="68">
        <f t="shared" si="21"/>
        <v>10.242000000000075</v>
      </c>
      <c r="M44" s="41">
        <f t="shared" si="22"/>
        <v>32.420874999999924</v>
      </c>
      <c r="N44" s="18">
        <f t="shared" si="23"/>
        <v>14.674250000000001</v>
      </c>
      <c r="O44" s="18">
        <f t="shared" si="24"/>
        <v>20.484000000000151</v>
      </c>
      <c r="P44" s="18">
        <f t="shared" si="25"/>
        <v>64.841749999999848</v>
      </c>
      <c r="R44" s="69">
        <f t="shared" si="26"/>
        <v>100</v>
      </c>
    </row>
    <row r="45" spans="1:18" x14ac:dyDescent="0.2">
      <c r="A45" s="45">
        <v>42203</v>
      </c>
      <c r="B45" s="36" t="s">
        <v>50</v>
      </c>
      <c r="C45" s="36">
        <v>19.100000000000001</v>
      </c>
      <c r="D45" s="65">
        <v>71.837299999999999</v>
      </c>
      <c r="E45" s="37">
        <v>72.769400000000005</v>
      </c>
      <c r="F45" s="36">
        <f t="shared" si="17"/>
        <v>19.200000000000003</v>
      </c>
      <c r="G45" s="65">
        <v>72.089750000000009</v>
      </c>
      <c r="H45" s="37">
        <v>72.745999999999995</v>
      </c>
      <c r="I45" s="4">
        <f t="shared" si="18"/>
        <v>0.93210000000000548</v>
      </c>
      <c r="J45" s="4">
        <f t="shared" si="19"/>
        <v>0.65624999999998579</v>
      </c>
      <c r="K45" s="67">
        <f t="shared" si="20"/>
        <v>22.337124999999432</v>
      </c>
      <c r="L45" s="68">
        <f t="shared" si="21"/>
        <v>11.034000000000788</v>
      </c>
      <c r="M45" s="41">
        <f t="shared" si="22"/>
        <v>16.62887499999978</v>
      </c>
      <c r="N45" s="18">
        <f t="shared" si="23"/>
        <v>44.674249999998864</v>
      </c>
      <c r="O45" s="18">
        <f t="shared" si="24"/>
        <v>22.068000000001575</v>
      </c>
      <c r="P45" s="18">
        <f t="shared" si="25"/>
        <v>33.257749999999561</v>
      </c>
      <c r="R45" s="69">
        <f t="shared" si="26"/>
        <v>100</v>
      </c>
    </row>
    <row r="46" spans="1:18" x14ac:dyDescent="0.2">
      <c r="A46" s="45">
        <v>42203</v>
      </c>
      <c r="B46" s="36" t="s">
        <v>64</v>
      </c>
      <c r="C46" s="36">
        <v>20.100000000000001</v>
      </c>
      <c r="D46" s="65">
        <v>71.064549999999997</v>
      </c>
      <c r="E46" s="37">
        <v>71.547600000000003</v>
      </c>
      <c r="F46" s="36">
        <f t="shared" si="17"/>
        <v>20.200000000000003</v>
      </c>
      <c r="G46" s="65">
        <v>73.561199999999999</v>
      </c>
      <c r="H46" s="37">
        <v>73.748599999999996</v>
      </c>
      <c r="I46" s="4">
        <f t="shared" si="18"/>
        <v>0.48305000000000575</v>
      </c>
      <c r="J46" s="4">
        <f t="shared" si="19"/>
        <v>0.18739999999999668</v>
      </c>
      <c r="K46" s="67">
        <f t="shared" si="20"/>
        <v>3.5831249999998676</v>
      </c>
      <c r="L46" s="68">
        <f t="shared" si="21"/>
        <v>11.826000000000363</v>
      </c>
      <c r="M46" s="41">
        <f t="shared" si="22"/>
        <v>34.59087499999977</v>
      </c>
      <c r="N46" s="18">
        <f t="shared" si="23"/>
        <v>7.1662499999997351</v>
      </c>
      <c r="O46" s="18">
        <f t="shared" si="24"/>
        <v>23.652000000000726</v>
      </c>
      <c r="P46" s="18">
        <f t="shared" si="25"/>
        <v>69.181749999999539</v>
      </c>
      <c r="R46" s="69">
        <f t="shared" si="26"/>
        <v>100</v>
      </c>
    </row>
    <row r="47" spans="1:18" x14ac:dyDescent="0.2">
      <c r="A47" s="45">
        <v>42203</v>
      </c>
      <c r="B47" s="36" t="s">
        <v>63</v>
      </c>
      <c r="C47" s="36">
        <v>21.1</v>
      </c>
      <c r="D47" s="65">
        <v>73.268749999999997</v>
      </c>
      <c r="E47" s="37">
        <v>73.957499999999996</v>
      </c>
      <c r="F47" s="36">
        <f t="shared" si="17"/>
        <v>21.200000000000003</v>
      </c>
      <c r="G47" s="65">
        <v>71.853449999999995</v>
      </c>
      <c r="H47" s="37">
        <v>72.174499999999995</v>
      </c>
      <c r="I47" s="4">
        <f t="shared" si="18"/>
        <v>0.68874999999999886</v>
      </c>
      <c r="J47" s="4">
        <f t="shared" si="19"/>
        <v>0.32104999999999961</v>
      </c>
      <c r="K47" s="67">
        <f t="shared" si="20"/>
        <v>8.9291249999999849</v>
      </c>
      <c r="L47" s="68">
        <f t="shared" si="21"/>
        <v>14.70799999999997</v>
      </c>
      <c r="M47" s="41">
        <f t="shared" si="22"/>
        <v>26.362875000000045</v>
      </c>
      <c r="N47" s="18">
        <f t="shared" si="23"/>
        <v>17.85824999999997</v>
      </c>
      <c r="O47" s="18">
        <f t="shared" si="24"/>
        <v>29.415999999999944</v>
      </c>
      <c r="P47" s="18">
        <f t="shared" si="25"/>
        <v>52.72575000000009</v>
      </c>
      <c r="R47" s="69">
        <f t="shared" si="26"/>
        <v>100</v>
      </c>
    </row>
    <row r="48" spans="1:18" x14ac:dyDescent="0.2">
      <c r="A48" s="45">
        <v>42203</v>
      </c>
      <c r="B48" s="63" t="s">
        <v>52</v>
      </c>
      <c r="C48" s="36">
        <v>23.1</v>
      </c>
      <c r="D48" s="65">
        <v>71.703100000000006</v>
      </c>
      <c r="E48" s="37">
        <v>72.555999999999997</v>
      </c>
      <c r="F48" s="36">
        <f t="shared" si="17"/>
        <v>23.200000000000003</v>
      </c>
      <c r="G48" s="65">
        <v>71.001750000000001</v>
      </c>
      <c r="H48" s="37">
        <v>71.566400000000002</v>
      </c>
      <c r="I48" s="4">
        <f t="shared" si="18"/>
        <v>0.85289999999999111</v>
      </c>
      <c r="J48" s="4">
        <f t="shared" si="19"/>
        <v>0.56465000000000032</v>
      </c>
      <c r="K48" s="67">
        <f t="shared" si="20"/>
        <v>18.673125000000013</v>
      </c>
      <c r="L48" s="68">
        <f t="shared" si="21"/>
        <v>11.529999999999632</v>
      </c>
      <c r="M48" s="41">
        <f t="shared" si="22"/>
        <v>19.796875000000355</v>
      </c>
      <c r="N48" s="18">
        <f t="shared" si="23"/>
        <v>37.346250000000026</v>
      </c>
      <c r="O48" s="18">
        <f t="shared" si="24"/>
        <v>23.059999999999263</v>
      </c>
      <c r="P48" s="18">
        <f t="shared" si="25"/>
        <v>39.593750000000711</v>
      </c>
      <c r="R48" s="69">
        <f t="shared" si="26"/>
        <v>100</v>
      </c>
    </row>
    <row r="49" spans="1:18" x14ac:dyDescent="0.2">
      <c r="A49" s="45">
        <v>42203</v>
      </c>
      <c r="B49" s="36" t="s">
        <v>58</v>
      </c>
      <c r="C49" s="36">
        <v>24.1</v>
      </c>
      <c r="D49" s="65">
        <v>71.351249999999993</v>
      </c>
      <c r="E49" s="37">
        <v>72.252799999999993</v>
      </c>
      <c r="F49" s="36">
        <f t="shared" si="17"/>
        <v>24.200000000000003</v>
      </c>
      <c r="G49" s="65">
        <v>71.001199999999997</v>
      </c>
      <c r="H49" s="37">
        <v>71.626400000000004</v>
      </c>
      <c r="I49" s="4">
        <f t="shared" si="18"/>
        <v>0.9015500000000003</v>
      </c>
      <c r="J49" s="4">
        <f t="shared" si="19"/>
        <v>0.62520000000000664</v>
      </c>
      <c r="K49" s="67">
        <f t="shared" si="20"/>
        <v>21.095125000000266</v>
      </c>
      <c r="L49" s="68">
        <f t="shared" si="21"/>
        <v>11.053999999999746</v>
      </c>
      <c r="M49" s="41">
        <f t="shared" si="22"/>
        <v>17.850874999999988</v>
      </c>
      <c r="N49" s="18">
        <f t="shared" si="23"/>
        <v>42.190250000000532</v>
      </c>
      <c r="O49" s="18">
        <f t="shared" si="24"/>
        <v>22.107999999999493</v>
      </c>
      <c r="P49" s="18">
        <f t="shared" si="25"/>
        <v>35.701749999999976</v>
      </c>
      <c r="R49" s="69">
        <f t="shared" si="26"/>
        <v>100</v>
      </c>
    </row>
    <row r="50" spans="1:18" x14ac:dyDescent="0.2">
      <c r="A50" s="45">
        <v>42203</v>
      </c>
      <c r="B50" s="36" t="s">
        <v>65</v>
      </c>
      <c r="C50" s="36">
        <v>26.1</v>
      </c>
      <c r="D50" s="65">
        <v>71.190449999999998</v>
      </c>
      <c r="E50" s="37">
        <v>72.066599999999994</v>
      </c>
      <c r="F50" s="36">
        <f t="shared" si="17"/>
        <v>26.200000000000003</v>
      </c>
      <c r="G50" s="65">
        <v>68.245000000000005</v>
      </c>
      <c r="H50" s="37">
        <v>68.809299999999993</v>
      </c>
      <c r="I50" s="4">
        <f t="shared" si="18"/>
        <v>0.87614999999999554</v>
      </c>
      <c r="J50" s="4">
        <f t="shared" si="19"/>
        <v>0.5642999999999887</v>
      </c>
      <c r="K50" s="67">
        <f t="shared" si="20"/>
        <v>18.659124999999548</v>
      </c>
      <c r="L50" s="68">
        <f t="shared" si="21"/>
        <v>12.474000000000274</v>
      </c>
      <c r="M50" s="41">
        <f t="shared" si="22"/>
        <v>18.866875000000178</v>
      </c>
      <c r="N50" s="18">
        <f t="shared" si="23"/>
        <v>37.318249999999097</v>
      </c>
      <c r="O50" s="18">
        <f t="shared" si="24"/>
        <v>24.948000000000548</v>
      </c>
      <c r="P50" s="18">
        <f t="shared" si="25"/>
        <v>37.733750000000356</v>
      </c>
      <c r="R50" s="69">
        <f t="shared" si="26"/>
        <v>100</v>
      </c>
    </row>
    <row r="51" spans="1:18" x14ac:dyDescent="0.2">
      <c r="B51" s="36"/>
      <c r="C51" s="36"/>
      <c r="D51" s="37"/>
      <c r="E51" s="36"/>
      <c r="F51" s="36"/>
      <c r="G51" s="37"/>
      <c r="H51" s="36"/>
    </row>
    <row r="52" spans="1:18" ht="12" x14ac:dyDescent="0.2">
      <c r="A52" s="62" t="s">
        <v>150</v>
      </c>
      <c r="B52" s="52" t="s">
        <v>5</v>
      </c>
      <c r="C52" s="36" t="s">
        <v>6</v>
      </c>
      <c r="D52" s="37" t="s">
        <v>7</v>
      </c>
      <c r="E52" s="37" t="s">
        <v>8</v>
      </c>
      <c r="F52" s="36" t="s">
        <v>6</v>
      </c>
      <c r="G52" s="37" t="s">
        <v>7</v>
      </c>
      <c r="H52" s="37" t="s">
        <v>9</v>
      </c>
      <c r="I52" s="17" t="s">
        <v>25</v>
      </c>
      <c r="J52" s="17" t="s">
        <v>26</v>
      </c>
      <c r="K52" s="18" t="s">
        <v>15</v>
      </c>
      <c r="L52" s="18" t="s">
        <v>16</v>
      </c>
      <c r="M52" s="18" t="s">
        <v>17</v>
      </c>
      <c r="N52" s="18" t="s">
        <v>18</v>
      </c>
      <c r="O52" s="18" t="s">
        <v>19</v>
      </c>
      <c r="P52" s="18" t="s">
        <v>20</v>
      </c>
      <c r="Q52" s="3" t="s">
        <v>155</v>
      </c>
    </row>
    <row r="53" spans="1:18" x14ac:dyDescent="0.2">
      <c r="A53" s="38" t="s">
        <v>30</v>
      </c>
      <c r="B53" s="55" t="s">
        <v>10</v>
      </c>
      <c r="C53" s="38" t="s">
        <v>11</v>
      </c>
      <c r="D53" s="39" t="s">
        <v>11</v>
      </c>
      <c r="E53" s="39" t="s">
        <v>13</v>
      </c>
      <c r="F53" s="38" t="s">
        <v>12</v>
      </c>
      <c r="G53" s="39" t="s">
        <v>12</v>
      </c>
      <c r="H53" s="39" t="s">
        <v>13</v>
      </c>
      <c r="I53" s="19" t="s">
        <v>21</v>
      </c>
      <c r="J53" s="19" t="s">
        <v>21</v>
      </c>
      <c r="K53" s="20" t="s">
        <v>21</v>
      </c>
      <c r="L53" s="20" t="s">
        <v>21</v>
      </c>
      <c r="M53" s="20" t="s">
        <v>21</v>
      </c>
      <c r="N53" s="20" t="s">
        <v>22</v>
      </c>
      <c r="O53" s="20" t="s">
        <v>23</v>
      </c>
      <c r="P53" s="20" t="s">
        <v>24</v>
      </c>
      <c r="Q53" s="4">
        <f>AVERAGE(J62,J64,J69)</f>
        <v>3.9150166666666593</v>
      </c>
    </row>
    <row r="54" spans="1:18" x14ac:dyDescent="0.2">
      <c r="A54" s="45">
        <v>42211</v>
      </c>
      <c r="B54" s="36" t="s">
        <v>100</v>
      </c>
      <c r="C54" s="36">
        <v>1.1000000000000001</v>
      </c>
      <c r="D54" s="65">
        <v>70.823900000000009</v>
      </c>
      <c r="E54" s="37">
        <v>71.684600000000003</v>
      </c>
      <c r="F54" s="36">
        <f t="shared" ref="F54:F61" si="27">C54+0.1</f>
        <v>1.2000000000000002</v>
      </c>
      <c r="G54" s="65">
        <v>63.674050000000001</v>
      </c>
      <c r="H54" s="37">
        <v>64.109300000000005</v>
      </c>
      <c r="I54" s="4">
        <f t="shared" ref="I54:I74" si="28">E54-D54</f>
        <v>0.86069999999999425</v>
      </c>
      <c r="J54" s="4">
        <f t="shared" ref="J54:J74" si="29">H54-G54</f>
        <v>0.43525000000000347</v>
      </c>
      <c r="K54" s="67">
        <f>(J54*1000/25)-$Q$53</f>
        <v>13.494983333333479</v>
      </c>
      <c r="L54" s="68">
        <f>50-M54-K54</f>
        <v>17.017999999999631</v>
      </c>
      <c r="M54" s="41">
        <f>50-((I54*1000/25)-$Q$53)</f>
        <v>19.487016666666889</v>
      </c>
      <c r="N54" s="18">
        <f>K54/(SUM(K54:M54))*100</f>
        <v>26.989966666666959</v>
      </c>
      <c r="O54" s="18">
        <f>L54/(SUM(K54:M54))*100</f>
        <v>34.035999999999262</v>
      </c>
      <c r="P54" s="18">
        <f>M54/(SUM(K54:M54))*100</f>
        <v>38.974033333333779</v>
      </c>
      <c r="R54" s="69">
        <f>SUM(N54:P54)</f>
        <v>100</v>
      </c>
    </row>
    <row r="55" spans="1:18" x14ac:dyDescent="0.2">
      <c r="A55" s="45">
        <v>42211</v>
      </c>
      <c r="B55" s="36" t="s">
        <v>90</v>
      </c>
      <c r="C55" s="36">
        <v>4.0999999999999996</v>
      </c>
      <c r="D55" s="65">
        <v>71.237849999999995</v>
      </c>
      <c r="E55" s="37">
        <v>71.954099999999997</v>
      </c>
      <c r="F55" s="36">
        <f t="shared" si="27"/>
        <v>4.1999999999999993</v>
      </c>
      <c r="G55" s="65">
        <v>67.122450000000001</v>
      </c>
      <c r="H55" s="37">
        <v>67.624799999999993</v>
      </c>
      <c r="I55" s="4">
        <f t="shared" si="28"/>
        <v>0.71625000000000227</v>
      </c>
      <c r="J55" s="4">
        <f t="shared" si="29"/>
        <v>0.50234999999999275</v>
      </c>
      <c r="K55" s="67">
        <f t="shared" ref="K55:K61" si="30">(J55*1000/25)-$Q$53</f>
        <v>16.178983333333051</v>
      </c>
      <c r="L55" s="68">
        <f t="shared" ref="L55:L61" si="31">50-M55-K55</f>
        <v>8.5560000000003811</v>
      </c>
      <c r="M55" s="41">
        <f t="shared" ref="M55:M61" si="32">50-((I55*1000/25)-$Q$53)</f>
        <v>25.265016666666568</v>
      </c>
      <c r="N55" s="18">
        <f t="shared" ref="N55:N61" si="33">K55/(SUM(K55:M55))*100</f>
        <v>32.357966666666101</v>
      </c>
      <c r="O55" s="18">
        <f t="shared" ref="O55:O61" si="34">L55/(SUM(K55:M55))*100</f>
        <v>17.112000000000762</v>
      </c>
      <c r="P55" s="18">
        <f t="shared" ref="P55:P61" si="35">M55/(SUM(K55:M55))*100</f>
        <v>50.530033333333137</v>
      </c>
      <c r="R55" s="69">
        <f t="shared" ref="R55:R61" si="36">SUM(N55:P55)</f>
        <v>100</v>
      </c>
    </row>
    <row r="56" spans="1:18" x14ac:dyDescent="0.2">
      <c r="A56" s="45">
        <v>42211</v>
      </c>
      <c r="B56" s="36" t="s">
        <v>88</v>
      </c>
      <c r="C56" s="36">
        <v>6.1</v>
      </c>
      <c r="D56" s="65">
        <v>71.739650000000012</v>
      </c>
      <c r="E56" s="37">
        <v>72.510000000000005</v>
      </c>
      <c r="F56" s="36">
        <f t="shared" si="27"/>
        <v>6.1999999999999993</v>
      </c>
      <c r="G56" s="65">
        <v>70.402799999999999</v>
      </c>
      <c r="H56" s="37">
        <v>70.986099999999993</v>
      </c>
      <c r="I56" s="4">
        <f t="shared" si="28"/>
        <v>0.77034999999999343</v>
      </c>
      <c r="J56" s="4">
        <f t="shared" si="29"/>
        <v>0.58329999999999416</v>
      </c>
      <c r="K56" s="67">
        <f t="shared" si="30"/>
        <v>19.416983333333107</v>
      </c>
      <c r="L56" s="68">
        <f t="shared" si="31"/>
        <v>7.4819999999999709</v>
      </c>
      <c r="M56" s="41">
        <f t="shared" si="32"/>
        <v>23.101016666666922</v>
      </c>
      <c r="N56" s="18">
        <f t="shared" si="33"/>
        <v>38.833966666666214</v>
      </c>
      <c r="O56" s="18">
        <f t="shared" si="34"/>
        <v>14.963999999999942</v>
      </c>
      <c r="P56" s="18">
        <f t="shared" si="35"/>
        <v>46.202033333333844</v>
      </c>
      <c r="R56" s="69">
        <f t="shared" si="36"/>
        <v>100</v>
      </c>
    </row>
    <row r="57" spans="1:18" x14ac:dyDescent="0.2">
      <c r="A57" s="45">
        <v>42211</v>
      </c>
      <c r="B57" s="36" t="s">
        <v>99</v>
      </c>
      <c r="C57" s="36">
        <v>7.1</v>
      </c>
      <c r="D57" s="65">
        <v>72.966999999999999</v>
      </c>
      <c r="E57" s="37">
        <v>73.857299999999995</v>
      </c>
      <c r="F57" s="36">
        <f t="shared" si="27"/>
        <v>7.1999999999999993</v>
      </c>
      <c r="G57" s="65">
        <v>73.035349999999994</v>
      </c>
      <c r="H57" s="37">
        <v>73.457700000000003</v>
      </c>
      <c r="I57" s="4">
        <f t="shared" si="28"/>
        <v>0.89029999999999632</v>
      </c>
      <c r="J57" s="4">
        <f t="shared" si="29"/>
        <v>0.42235000000000866</v>
      </c>
      <c r="K57" s="67">
        <f t="shared" si="30"/>
        <v>12.978983333333687</v>
      </c>
      <c r="L57" s="68">
        <f t="shared" si="31"/>
        <v>18.717999999999506</v>
      </c>
      <c r="M57" s="41">
        <f t="shared" si="32"/>
        <v>18.303016666666807</v>
      </c>
      <c r="N57" s="18">
        <f t="shared" si="33"/>
        <v>25.957966666667375</v>
      </c>
      <c r="O57" s="18">
        <f t="shared" si="34"/>
        <v>37.435999999999012</v>
      </c>
      <c r="P57" s="18">
        <f t="shared" si="35"/>
        <v>36.606033333333613</v>
      </c>
      <c r="R57" s="69">
        <f t="shared" si="36"/>
        <v>100</v>
      </c>
    </row>
    <row r="58" spans="1:18" x14ac:dyDescent="0.2">
      <c r="A58" s="45">
        <v>42211</v>
      </c>
      <c r="B58" s="36" t="s">
        <v>84</v>
      </c>
      <c r="C58" s="36">
        <v>8.1</v>
      </c>
      <c r="D58" s="65">
        <v>73.611400000000003</v>
      </c>
      <c r="E58" s="37">
        <v>74.216999999999999</v>
      </c>
      <c r="F58" s="36">
        <f t="shared" si="27"/>
        <v>8.1999999999999993</v>
      </c>
      <c r="G58" s="65">
        <v>68.481500000000011</v>
      </c>
      <c r="H58" s="37">
        <v>68.844700000000003</v>
      </c>
      <c r="I58" s="4">
        <f t="shared" si="28"/>
        <v>0.60559999999999548</v>
      </c>
      <c r="J58" s="4">
        <f t="shared" si="29"/>
        <v>0.36319999999999197</v>
      </c>
      <c r="K58" s="67">
        <f t="shared" si="30"/>
        <v>10.61298333333302</v>
      </c>
      <c r="L58" s="68">
        <f t="shared" si="31"/>
        <v>9.6960000000001401</v>
      </c>
      <c r="M58" s="41">
        <f t="shared" si="32"/>
        <v>29.69101666666684</v>
      </c>
      <c r="N58" s="18">
        <f t="shared" si="33"/>
        <v>21.225966666666039</v>
      </c>
      <c r="O58" s="18">
        <f t="shared" si="34"/>
        <v>19.39200000000028</v>
      </c>
      <c r="P58" s="18">
        <f t="shared" si="35"/>
        <v>59.382033333333681</v>
      </c>
      <c r="R58" s="69">
        <f t="shared" si="36"/>
        <v>100</v>
      </c>
    </row>
    <row r="59" spans="1:18" x14ac:dyDescent="0.2">
      <c r="A59" s="45">
        <v>42211</v>
      </c>
      <c r="B59" s="36" t="s">
        <v>87</v>
      </c>
      <c r="C59" s="36">
        <v>9.1</v>
      </c>
      <c r="D59" s="65">
        <v>71.957800000000006</v>
      </c>
      <c r="E59" s="37">
        <v>72.985699999999994</v>
      </c>
      <c r="F59" s="36">
        <f t="shared" si="27"/>
        <v>9.1999999999999993</v>
      </c>
      <c r="G59" s="65">
        <v>72.99315</v>
      </c>
      <c r="H59" s="37">
        <v>73.736000000000004</v>
      </c>
      <c r="I59" s="4">
        <f t="shared" si="28"/>
        <v>1.0278999999999883</v>
      </c>
      <c r="J59" s="4">
        <f t="shared" si="29"/>
        <v>0.74285000000000423</v>
      </c>
      <c r="K59" s="67">
        <f t="shared" si="30"/>
        <v>25.79898333333351</v>
      </c>
      <c r="L59" s="68">
        <f t="shared" si="31"/>
        <v>11.401999999999362</v>
      </c>
      <c r="M59" s="41">
        <f t="shared" si="32"/>
        <v>12.799016666667129</v>
      </c>
      <c r="N59" s="18">
        <f t="shared" si="33"/>
        <v>51.59796666666702</v>
      </c>
      <c r="O59" s="18">
        <f t="shared" si="34"/>
        <v>22.803999999998723</v>
      </c>
      <c r="P59" s="18">
        <f t="shared" si="35"/>
        <v>25.598033333334257</v>
      </c>
      <c r="R59" s="69">
        <f t="shared" si="36"/>
        <v>100</v>
      </c>
    </row>
    <row r="60" spans="1:18" x14ac:dyDescent="0.2">
      <c r="A60" s="45">
        <v>42211</v>
      </c>
      <c r="B60" s="36" t="s">
        <v>86</v>
      </c>
      <c r="C60" s="36">
        <v>10.1</v>
      </c>
      <c r="D60" s="65">
        <v>72.842500000000001</v>
      </c>
      <c r="E60" s="37">
        <v>73.725899999999996</v>
      </c>
      <c r="F60" s="36">
        <f t="shared" si="27"/>
        <v>10.199999999999999</v>
      </c>
      <c r="G60" s="65">
        <v>72.435850000000002</v>
      </c>
      <c r="H60" s="37">
        <v>73.020899999999997</v>
      </c>
      <c r="I60" s="4">
        <f t="shared" si="28"/>
        <v>0.88339999999999463</v>
      </c>
      <c r="J60" s="4">
        <f t="shared" si="29"/>
        <v>0.58504999999999541</v>
      </c>
      <c r="K60" s="67">
        <f t="shared" si="30"/>
        <v>19.486983333333157</v>
      </c>
      <c r="L60" s="68">
        <f t="shared" si="31"/>
        <v>11.933999999999969</v>
      </c>
      <c r="M60" s="41">
        <f t="shared" si="32"/>
        <v>18.579016666666874</v>
      </c>
      <c r="N60" s="18">
        <f t="shared" si="33"/>
        <v>38.973966666666314</v>
      </c>
      <c r="O60" s="18">
        <f t="shared" si="34"/>
        <v>23.867999999999938</v>
      </c>
      <c r="P60" s="18">
        <f t="shared" si="35"/>
        <v>37.158033333333748</v>
      </c>
      <c r="R60" s="69">
        <f t="shared" si="36"/>
        <v>100</v>
      </c>
    </row>
    <row r="61" spans="1:18" x14ac:dyDescent="0.2">
      <c r="A61" s="45">
        <v>42211</v>
      </c>
      <c r="B61" s="36" t="s">
        <v>89</v>
      </c>
      <c r="C61" s="36">
        <v>11.1</v>
      </c>
      <c r="D61" s="65">
        <v>73.75954999999999</v>
      </c>
      <c r="E61" s="37">
        <v>74.814099999999996</v>
      </c>
      <c r="F61" s="36">
        <f t="shared" si="27"/>
        <v>11.2</v>
      </c>
      <c r="G61" s="65">
        <v>70.509350000000012</v>
      </c>
      <c r="H61" s="37">
        <v>71.235200000000006</v>
      </c>
      <c r="I61" s="4">
        <f t="shared" si="28"/>
        <v>1.0545500000000061</v>
      </c>
      <c r="J61" s="4">
        <f t="shared" si="29"/>
        <v>0.72584999999999411</v>
      </c>
      <c r="K61" s="67">
        <f t="shared" si="30"/>
        <v>25.118983333333105</v>
      </c>
      <c r="L61" s="68">
        <f t="shared" si="31"/>
        <v>13.148000000000479</v>
      </c>
      <c r="M61" s="41">
        <f t="shared" si="32"/>
        <v>11.733016666666416</v>
      </c>
      <c r="N61" s="18">
        <f t="shared" si="33"/>
        <v>50.23796666666621</v>
      </c>
      <c r="O61" s="18">
        <f t="shared" si="34"/>
        <v>26.296000000000959</v>
      </c>
      <c r="P61" s="18">
        <f t="shared" si="35"/>
        <v>23.466033333332831</v>
      </c>
      <c r="R61" s="69">
        <f t="shared" si="36"/>
        <v>100</v>
      </c>
    </row>
    <row r="62" spans="1:18" x14ac:dyDescent="0.2">
      <c r="A62" s="45">
        <v>42211</v>
      </c>
      <c r="B62" s="36" t="s">
        <v>31</v>
      </c>
      <c r="C62" s="36">
        <v>12.1</v>
      </c>
      <c r="D62" s="37" t="s">
        <v>83</v>
      </c>
      <c r="E62" s="37" t="s">
        <v>83</v>
      </c>
      <c r="F62" s="36">
        <v>12.2</v>
      </c>
      <c r="G62" s="65">
        <v>73.349250000000012</v>
      </c>
      <c r="H62" s="37">
        <v>77.262799999999999</v>
      </c>
      <c r="I62" s="4" t="s">
        <v>83</v>
      </c>
      <c r="J62" s="4">
        <f t="shared" si="29"/>
        <v>3.9135499999999865</v>
      </c>
      <c r="K62" s="67" t="s">
        <v>83</v>
      </c>
      <c r="L62" s="67" t="s">
        <v>83</v>
      </c>
      <c r="M62" s="67" t="s">
        <v>83</v>
      </c>
      <c r="N62" s="67" t="s">
        <v>83</v>
      </c>
      <c r="O62" s="67" t="s">
        <v>83</v>
      </c>
      <c r="P62" s="67" t="s">
        <v>83</v>
      </c>
    </row>
    <row r="63" spans="1:18" x14ac:dyDescent="0.2">
      <c r="A63" s="45">
        <v>42211</v>
      </c>
      <c r="B63" s="36" t="s">
        <v>91</v>
      </c>
      <c r="C63" s="36">
        <v>13.1</v>
      </c>
      <c r="D63" s="65">
        <v>68.697900000000004</v>
      </c>
      <c r="E63" s="37">
        <v>69.434200000000004</v>
      </c>
      <c r="F63" s="36">
        <f>C63+0.1</f>
        <v>13.2</v>
      </c>
      <c r="G63" s="65">
        <v>69.041700000000006</v>
      </c>
      <c r="H63" s="37">
        <v>69.540999999999997</v>
      </c>
      <c r="I63" s="4">
        <f t="shared" si="28"/>
        <v>0.73629999999999995</v>
      </c>
      <c r="J63" s="4">
        <f t="shared" si="29"/>
        <v>0.49929999999999097</v>
      </c>
      <c r="K63" s="67">
        <f>(J63*1000/25)-$Q$53</f>
        <v>16.05698333333298</v>
      </c>
      <c r="L63" s="68">
        <f>50-M63-K63</f>
        <v>9.4800000000003593</v>
      </c>
      <c r="M63" s="41">
        <f>50-((I63*1000/25)-$Q$53)</f>
        <v>24.463016666666661</v>
      </c>
      <c r="N63" s="18">
        <f>K63/(SUM(K63:M63))*100</f>
        <v>32.113966666665959</v>
      </c>
      <c r="O63" s="18">
        <f>L63/(SUM(K63:M63))*100</f>
        <v>18.960000000000719</v>
      </c>
      <c r="P63" s="18">
        <f>M63/(SUM(K63:M63))*100</f>
        <v>48.926033333333322</v>
      </c>
      <c r="R63" s="69">
        <f>SUM(N63:P63)</f>
        <v>100</v>
      </c>
    </row>
    <row r="64" spans="1:18" x14ac:dyDescent="0.2">
      <c r="A64" s="45">
        <v>42211</v>
      </c>
      <c r="B64" s="36" t="s">
        <v>31</v>
      </c>
      <c r="C64" s="36">
        <v>14.1</v>
      </c>
      <c r="D64" s="37" t="s">
        <v>83</v>
      </c>
      <c r="E64" s="37" t="s">
        <v>83</v>
      </c>
      <c r="F64" s="36">
        <v>14.2</v>
      </c>
      <c r="G64" s="65">
        <v>69.25030000000001</v>
      </c>
      <c r="H64" s="37">
        <v>73.166700000000006</v>
      </c>
      <c r="I64" s="4" t="s">
        <v>83</v>
      </c>
      <c r="J64" s="4">
        <f t="shared" si="29"/>
        <v>3.9163999999999959</v>
      </c>
      <c r="K64" s="67" t="s">
        <v>83</v>
      </c>
      <c r="L64" s="67" t="s">
        <v>83</v>
      </c>
      <c r="M64" s="67" t="s">
        <v>83</v>
      </c>
      <c r="N64" s="67" t="s">
        <v>83</v>
      </c>
      <c r="O64" s="67" t="s">
        <v>83</v>
      </c>
      <c r="P64" s="67" t="s">
        <v>83</v>
      </c>
    </row>
    <row r="65" spans="1:18" x14ac:dyDescent="0.2">
      <c r="A65" s="45">
        <v>42211</v>
      </c>
      <c r="B65" s="36" t="s">
        <v>94</v>
      </c>
      <c r="C65" s="36">
        <v>15.1</v>
      </c>
      <c r="D65" s="65">
        <v>68.769350000000003</v>
      </c>
      <c r="E65" s="37">
        <v>69.508799999999994</v>
      </c>
      <c r="F65" s="36">
        <f>C65+0.1</f>
        <v>15.2</v>
      </c>
      <c r="G65" s="65">
        <v>67.238600000000005</v>
      </c>
      <c r="H65" s="37">
        <v>67.710400000000007</v>
      </c>
      <c r="I65" s="4">
        <f t="shared" si="28"/>
        <v>0.73944999999999084</v>
      </c>
      <c r="J65" s="4">
        <f t="shared" si="29"/>
        <v>0.47180000000000177</v>
      </c>
      <c r="K65" s="67">
        <f t="shared" ref="K65:K68" si="37">(J65*1000/25)-$Q$53</f>
        <v>14.956983333333412</v>
      </c>
      <c r="L65" s="68">
        <f t="shared" ref="L65:L68" si="38">50-M65-K65</f>
        <v>10.705999999999563</v>
      </c>
      <c r="M65" s="41">
        <f t="shared" ref="M65:M68" si="39">50-((I65*1000/25)-$Q$53)</f>
        <v>24.337016666667026</v>
      </c>
      <c r="N65" s="18">
        <f t="shared" ref="N65:N68" si="40">K65/(SUM(K65:M65))*100</f>
        <v>29.913966666666823</v>
      </c>
      <c r="O65" s="18">
        <f t="shared" ref="O65:O68" si="41">L65/(SUM(K65:M65))*100</f>
        <v>21.411999999999125</v>
      </c>
      <c r="P65" s="18">
        <f t="shared" ref="P65:P68" si="42">M65/(SUM(K65:M65))*100</f>
        <v>48.674033333334052</v>
      </c>
      <c r="R65" s="69">
        <f t="shared" ref="R65:R68" si="43">SUM(N65:P65)</f>
        <v>100</v>
      </c>
    </row>
    <row r="66" spans="1:18" x14ac:dyDescent="0.2">
      <c r="A66" s="45">
        <v>42211</v>
      </c>
      <c r="B66" s="36" t="s">
        <v>97</v>
      </c>
      <c r="C66" s="36">
        <v>16.100000000000001</v>
      </c>
      <c r="D66" s="65">
        <v>68.671500000000009</v>
      </c>
      <c r="E66" s="37">
        <v>69.662800000000004</v>
      </c>
      <c r="F66" s="36">
        <f>C66+0.1</f>
        <v>16.200000000000003</v>
      </c>
      <c r="G66" s="65">
        <v>69.712350000000001</v>
      </c>
      <c r="H66" s="37">
        <v>70.340500000000006</v>
      </c>
      <c r="I66" s="4">
        <f t="shared" si="28"/>
        <v>0.99129999999999541</v>
      </c>
      <c r="J66" s="4">
        <f t="shared" si="29"/>
        <v>0.62815000000000509</v>
      </c>
      <c r="K66" s="67">
        <f t="shared" si="37"/>
        <v>21.210983333333544</v>
      </c>
      <c r="L66" s="68">
        <f t="shared" si="38"/>
        <v>14.525999999999613</v>
      </c>
      <c r="M66" s="41">
        <f t="shared" si="39"/>
        <v>14.263016666666843</v>
      </c>
      <c r="N66" s="18">
        <f t="shared" si="40"/>
        <v>42.421966666667089</v>
      </c>
      <c r="O66" s="18">
        <f t="shared" si="41"/>
        <v>29.051999999999222</v>
      </c>
      <c r="P66" s="18">
        <f t="shared" si="42"/>
        <v>28.526033333333682</v>
      </c>
      <c r="R66" s="69">
        <f t="shared" si="43"/>
        <v>100</v>
      </c>
    </row>
    <row r="67" spans="1:18" x14ac:dyDescent="0.2">
      <c r="A67" s="45">
        <v>42211</v>
      </c>
      <c r="B67" s="36" t="s">
        <v>85</v>
      </c>
      <c r="C67" s="36">
        <v>18.100000000000001</v>
      </c>
      <c r="D67" s="65">
        <v>68.666499999999999</v>
      </c>
      <c r="E67" s="37">
        <v>69.683700000000002</v>
      </c>
      <c r="F67" s="36">
        <f>C67+0.1</f>
        <v>18.200000000000003</v>
      </c>
      <c r="G67" s="65">
        <v>70.476650000000006</v>
      </c>
      <c r="H67" s="37">
        <v>71.007300000000001</v>
      </c>
      <c r="I67" s="4">
        <f t="shared" si="28"/>
        <v>1.0172000000000025</v>
      </c>
      <c r="J67" s="4">
        <f t="shared" si="29"/>
        <v>0.53064999999999429</v>
      </c>
      <c r="K67" s="67">
        <f t="shared" si="37"/>
        <v>17.310983333333112</v>
      </c>
      <c r="L67" s="68">
        <f t="shared" si="38"/>
        <v>19.46200000000033</v>
      </c>
      <c r="M67" s="41">
        <f t="shared" si="39"/>
        <v>13.227016666666557</v>
      </c>
      <c r="N67" s="18">
        <f t="shared" si="40"/>
        <v>34.621966666666225</v>
      </c>
      <c r="O67" s="18">
        <f t="shared" si="41"/>
        <v>38.92400000000066</v>
      </c>
      <c r="P67" s="18">
        <f t="shared" si="42"/>
        <v>26.454033333333115</v>
      </c>
      <c r="R67" s="69">
        <f t="shared" si="43"/>
        <v>100</v>
      </c>
    </row>
    <row r="68" spans="1:18" x14ac:dyDescent="0.2">
      <c r="A68" s="45">
        <v>42211</v>
      </c>
      <c r="B68" s="36" t="s">
        <v>95</v>
      </c>
      <c r="C68" s="36">
        <v>19.100000000000001</v>
      </c>
      <c r="D68" s="65">
        <v>71.837299999999999</v>
      </c>
      <c r="E68" s="37">
        <v>72.725899999999996</v>
      </c>
      <c r="F68" s="36">
        <f>C68+0.1</f>
        <v>19.200000000000003</v>
      </c>
      <c r="G68" s="65">
        <v>72.089750000000009</v>
      </c>
      <c r="H68" s="37">
        <v>72.691999999999993</v>
      </c>
      <c r="I68" s="4">
        <f t="shared" si="28"/>
        <v>0.88859999999999673</v>
      </c>
      <c r="J68" s="4">
        <f t="shared" si="29"/>
        <v>0.60224999999998374</v>
      </c>
      <c r="K68" s="67">
        <f t="shared" si="37"/>
        <v>20.17498333333269</v>
      </c>
      <c r="L68" s="68">
        <f t="shared" si="38"/>
        <v>11.454000000000519</v>
      </c>
      <c r="M68" s="41">
        <f t="shared" si="39"/>
        <v>18.37101666666679</v>
      </c>
      <c r="N68" s="18">
        <f t="shared" si="40"/>
        <v>40.349966666665381</v>
      </c>
      <c r="O68" s="18">
        <f t="shared" si="41"/>
        <v>22.908000000001039</v>
      </c>
      <c r="P68" s="18">
        <f t="shared" si="42"/>
        <v>36.74203333333358</v>
      </c>
      <c r="R68" s="69">
        <f t="shared" si="43"/>
        <v>100</v>
      </c>
    </row>
    <row r="69" spans="1:18" x14ac:dyDescent="0.2">
      <c r="A69" s="45">
        <v>42211</v>
      </c>
      <c r="B69" s="36" t="s">
        <v>31</v>
      </c>
      <c r="C69" s="36">
        <v>20.100000000000001</v>
      </c>
      <c r="D69" s="37" t="s">
        <v>83</v>
      </c>
      <c r="E69" s="37" t="s">
        <v>83</v>
      </c>
      <c r="F69" s="36">
        <v>20.2</v>
      </c>
      <c r="G69" s="65">
        <v>73.561199999999999</v>
      </c>
      <c r="H69" s="37">
        <v>77.476299999999995</v>
      </c>
      <c r="I69" s="4" t="s">
        <v>83</v>
      </c>
      <c r="J69" s="4">
        <f t="shared" si="29"/>
        <v>3.9150999999999954</v>
      </c>
      <c r="K69" s="67" t="s">
        <v>83</v>
      </c>
      <c r="L69" s="67" t="s">
        <v>83</v>
      </c>
      <c r="M69" s="67" t="s">
        <v>83</v>
      </c>
      <c r="N69" s="67" t="s">
        <v>83</v>
      </c>
      <c r="O69" s="67" t="s">
        <v>83</v>
      </c>
      <c r="P69" s="67" t="s">
        <v>83</v>
      </c>
    </row>
    <row r="70" spans="1:18" x14ac:dyDescent="0.2">
      <c r="A70" s="45">
        <v>42211</v>
      </c>
      <c r="B70" s="36" t="s">
        <v>93</v>
      </c>
      <c r="C70" s="36">
        <v>21.1</v>
      </c>
      <c r="D70" s="65">
        <v>73.268749999999997</v>
      </c>
      <c r="E70" s="37">
        <v>74.033199999999994</v>
      </c>
      <c r="F70" s="36">
        <f>C70+0.1</f>
        <v>21.200000000000003</v>
      </c>
      <c r="G70" s="65">
        <v>71.853449999999995</v>
      </c>
      <c r="H70" s="37">
        <v>72.321700000000007</v>
      </c>
      <c r="I70" s="4">
        <f t="shared" si="28"/>
        <v>0.76444999999999652</v>
      </c>
      <c r="J70" s="4">
        <f t="shared" si="29"/>
        <v>0.46825000000001182</v>
      </c>
      <c r="K70" s="67">
        <f t="shared" ref="K70:K74" si="44">(J70*1000/25)-$Q$53</f>
        <v>14.814983333333814</v>
      </c>
      <c r="L70" s="68">
        <f t="shared" ref="L70:L74" si="45">50-M70-K70</f>
        <v>11.847999999999388</v>
      </c>
      <c r="M70" s="41">
        <f t="shared" ref="M70:M74" si="46">50-((I70*1000/25)-$Q$53)</f>
        <v>23.337016666666798</v>
      </c>
      <c r="N70" s="18">
        <f t="shared" ref="N70:N74" si="47">K70/(SUM(K70:M70))*100</f>
        <v>29.629966666667627</v>
      </c>
      <c r="O70" s="18">
        <f t="shared" ref="O70:O74" si="48">L70/(SUM(K70:M70))*100</f>
        <v>23.695999999998776</v>
      </c>
      <c r="P70" s="18">
        <f t="shared" ref="P70:P74" si="49">M70/(SUM(K70:M70))*100</f>
        <v>46.674033333333597</v>
      </c>
      <c r="R70" s="69">
        <f t="shared" ref="R70:R74" si="50">SUM(N70:P70)</f>
        <v>100</v>
      </c>
    </row>
    <row r="71" spans="1:18" x14ac:dyDescent="0.2">
      <c r="A71" s="45">
        <v>42211</v>
      </c>
      <c r="B71" s="36" t="s">
        <v>96</v>
      </c>
      <c r="C71" s="36">
        <v>22.1</v>
      </c>
      <c r="D71" s="65">
        <v>68.404449999999997</v>
      </c>
      <c r="E71" s="37">
        <v>68.893199999999993</v>
      </c>
      <c r="F71" s="36">
        <f>C71+0.1</f>
        <v>22.200000000000003</v>
      </c>
      <c r="G71" s="65">
        <v>71.188999999999993</v>
      </c>
      <c r="H71" s="37">
        <v>71.452799999999996</v>
      </c>
      <c r="I71" s="4">
        <f t="shared" si="28"/>
        <v>0.48874999999999602</v>
      </c>
      <c r="J71" s="4">
        <f t="shared" si="29"/>
        <v>0.26380000000000337</v>
      </c>
      <c r="K71" s="67">
        <f t="shared" si="44"/>
        <v>6.6369833333334753</v>
      </c>
      <c r="L71" s="68">
        <f t="shared" si="45"/>
        <v>8.9979999999997062</v>
      </c>
      <c r="M71" s="41">
        <f t="shared" si="46"/>
        <v>34.365016666666818</v>
      </c>
      <c r="N71" s="18">
        <f t="shared" si="47"/>
        <v>13.273966666666951</v>
      </c>
      <c r="O71" s="18">
        <f t="shared" si="48"/>
        <v>17.995999999999412</v>
      </c>
      <c r="P71" s="18">
        <f t="shared" si="49"/>
        <v>68.730033333333637</v>
      </c>
      <c r="R71" s="69">
        <f t="shared" si="50"/>
        <v>100</v>
      </c>
    </row>
    <row r="72" spans="1:18" x14ac:dyDescent="0.2">
      <c r="A72" s="45">
        <v>42211</v>
      </c>
      <c r="B72" s="36" t="s">
        <v>92</v>
      </c>
      <c r="C72" s="36">
        <v>23.1</v>
      </c>
      <c r="D72" s="65">
        <v>71.703100000000006</v>
      </c>
      <c r="E72" s="37">
        <v>72.545199999999994</v>
      </c>
      <c r="F72" s="36">
        <f>C72+0.1</f>
        <v>23.200000000000003</v>
      </c>
      <c r="G72" s="65">
        <v>71.001750000000001</v>
      </c>
      <c r="H72" s="37">
        <v>71.585899999999995</v>
      </c>
      <c r="I72" s="4">
        <f t="shared" si="28"/>
        <v>0.84209999999998786</v>
      </c>
      <c r="J72" s="4">
        <f t="shared" si="29"/>
        <v>0.58414999999999395</v>
      </c>
      <c r="K72" s="67">
        <f t="shared" si="44"/>
        <v>19.450983333333099</v>
      </c>
      <c r="L72" s="68">
        <f t="shared" si="45"/>
        <v>10.317999999999756</v>
      </c>
      <c r="M72" s="41">
        <f t="shared" si="46"/>
        <v>20.231016666667145</v>
      </c>
      <c r="N72" s="18">
        <f t="shared" si="47"/>
        <v>38.901966666666198</v>
      </c>
      <c r="O72" s="18">
        <f t="shared" si="48"/>
        <v>20.635999999999513</v>
      </c>
      <c r="P72" s="18">
        <f t="shared" si="49"/>
        <v>40.46203333333429</v>
      </c>
      <c r="R72" s="69">
        <f t="shared" si="50"/>
        <v>100</v>
      </c>
    </row>
    <row r="73" spans="1:18" x14ac:dyDescent="0.2">
      <c r="A73" s="45">
        <v>42211</v>
      </c>
      <c r="B73" s="36" t="s">
        <v>101</v>
      </c>
      <c r="C73" s="36">
        <v>24.1</v>
      </c>
      <c r="D73" s="65">
        <v>71.351249999999993</v>
      </c>
      <c r="E73" s="37">
        <v>71.944699999999997</v>
      </c>
      <c r="F73" s="36">
        <f>C73+0.1</f>
        <v>24.200000000000003</v>
      </c>
      <c r="G73" s="65">
        <v>71.001199999999997</v>
      </c>
      <c r="H73" s="37">
        <v>71.397800000000004</v>
      </c>
      <c r="I73" s="4">
        <f t="shared" si="28"/>
        <v>0.59345000000000425</v>
      </c>
      <c r="J73" s="4">
        <f t="shared" si="29"/>
        <v>0.3966000000000065</v>
      </c>
      <c r="K73" s="67">
        <f t="shared" si="44"/>
        <v>11.948983333333601</v>
      </c>
      <c r="L73" s="68">
        <f t="shared" si="45"/>
        <v>7.87399999999991</v>
      </c>
      <c r="M73" s="41">
        <f t="shared" si="46"/>
        <v>30.177016666666489</v>
      </c>
      <c r="N73" s="18">
        <f t="shared" si="47"/>
        <v>23.897966666667202</v>
      </c>
      <c r="O73" s="18">
        <f t="shared" si="48"/>
        <v>15.74799999999982</v>
      </c>
      <c r="P73" s="18">
        <f t="shared" si="49"/>
        <v>60.354033333332978</v>
      </c>
      <c r="R73" s="69">
        <f t="shared" si="50"/>
        <v>100</v>
      </c>
    </row>
    <row r="74" spans="1:18" x14ac:dyDescent="0.2">
      <c r="A74" s="45">
        <v>42211</v>
      </c>
      <c r="B74" s="36" t="s">
        <v>98</v>
      </c>
      <c r="C74" s="36">
        <v>26.1</v>
      </c>
      <c r="D74" s="65">
        <v>71.190449999999998</v>
      </c>
      <c r="E74" s="37">
        <v>71.633700000000005</v>
      </c>
      <c r="F74" s="36">
        <f>C74+0.1</f>
        <v>26.200000000000003</v>
      </c>
      <c r="G74" s="65">
        <v>68.245000000000005</v>
      </c>
      <c r="H74" s="37">
        <v>68.492999999999995</v>
      </c>
      <c r="I74" s="4">
        <f t="shared" si="28"/>
        <v>0.44325000000000614</v>
      </c>
      <c r="J74" s="4">
        <f t="shared" si="29"/>
        <v>0.24799999999999045</v>
      </c>
      <c r="K74" s="67">
        <f t="shared" si="44"/>
        <v>6.0049833333329588</v>
      </c>
      <c r="L74" s="68">
        <f t="shared" si="45"/>
        <v>7.8100000000006276</v>
      </c>
      <c r="M74" s="41">
        <f t="shared" si="46"/>
        <v>36.185016666666414</v>
      </c>
      <c r="N74" s="18">
        <f t="shared" si="47"/>
        <v>12.009966666665918</v>
      </c>
      <c r="O74" s="18">
        <f t="shared" si="48"/>
        <v>15.620000000001255</v>
      </c>
      <c r="P74" s="18">
        <f t="shared" si="49"/>
        <v>72.370033333332827</v>
      </c>
      <c r="R74" s="69">
        <f t="shared" si="50"/>
        <v>100</v>
      </c>
    </row>
    <row r="75" spans="1:18" x14ac:dyDescent="0.2">
      <c r="B75" s="36"/>
      <c r="C75" s="36"/>
      <c r="D75" s="37"/>
      <c r="E75" s="36"/>
      <c r="F75" s="36"/>
      <c r="G75" s="37"/>
      <c r="H75" s="36"/>
    </row>
    <row r="76" spans="1:18" ht="12" x14ac:dyDescent="0.2">
      <c r="A76" s="62" t="s">
        <v>122</v>
      </c>
      <c r="B76" s="52" t="s">
        <v>5</v>
      </c>
      <c r="C76" s="36" t="s">
        <v>6</v>
      </c>
      <c r="D76" s="37" t="s">
        <v>7</v>
      </c>
      <c r="E76" s="37" t="s">
        <v>8</v>
      </c>
      <c r="F76" s="36" t="s">
        <v>6</v>
      </c>
      <c r="G76" s="37" t="s">
        <v>7</v>
      </c>
      <c r="H76" s="37" t="s">
        <v>9</v>
      </c>
      <c r="I76" s="17" t="s">
        <v>25</v>
      </c>
      <c r="J76" s="17" t="s">
        <v>26</v>
      </c>
      <c r="K76" s="18" t="s">
        <v>15</v>
      </c>
      <c r="L76" s="18" t="s">
        <v>16</v>
      </c>
      <c r="M76" s="18" t="s">
        <v>17</v>
      </c>
      <c r="N76" s="18" t="s">
        <v>18</v>
      </c>
      <c r="O76" s="18" t="s">
        <v>19</v>
      </c>
      <c r="P76" s="18" t="s">
        <v>20</v>
      </c>
      <c r="Q76" s="3" t="s">
        <v>155</v>
      </c>
    </row>
    <row r="77" spans="1:18" x14ac:dyDescent="0.2">
      <c r="A77" s="38" t="s">
        <v>30</v>
      </c>
      <c r="B77" s="55" t="s">
        <v>10</v>
      </c>
      <c r="C77" s="38" t="s">
        <v>11</v>
      </c>
      <c r="D77" s="39" t="s">
        <v>11</v>
      </c>
      <c r="E77" s="39" t="s">
        <v>13</v>
      </c>
      <c r="F77" s="38" t="s">
        <v>12</v>
      </c>
      <c r="G77" s="39" t="s">
        <v>12</v>
      </c>
      <c r="H77" s="39" t="s">
        <v>13</v>
      </c>
      <c r="I77" s="19" t="s">
        <v>21</v>
      </c>
      <c r="J77" s="19" t="s">
        <v>21</v>
      </c>
      <c r="K77" s="20" t="s">
        <v>21</v>
      </c>
      <c r="L77" s="20" t="s">
        <v>21</v>
      </c>
      <c r="M77" s="20" t="s">
        <v>21</v>
      </c>
      <c r="N77" s="20" t="s">
        <v>22</v>
      </c>
      <c r="O77" s="20" t="s">
        <v>23</v>
      </c>
      <c r="P77" s="20" t="s">
        <v>24</v>
      </c>
      <c r="Q77" s="4">
        <f>AVERAGE(I83:J83)</f>
        <v>3.9100749999999991</v>
      </c>
    </row>
    <row r="78" spans="1:18" x14ac:dyDescent="0.2">
      <c r="A78" s="45">
        <v>42222</v>
      </c>
      <c r="B78" s="36" t="s">
        <v>111</v>
      </c>
      <c r="C78" s="36">
        <v>1.1000000000000001</v>
      </c>
      <c r="D78" s="65">
        <v>70.823900000000009</v>
      </c>
      <c r="E78" s="37">
        <v>71.434700000000007</v>
      </c>
      <c r="F78" s="36">
        <f t="shared" ref="F78:F98" si="51">C78+0.1</f>
        <v>1.2000000000000002</v>
      </c>
      <c r="G78" s="65">
        <v>63.674050000000001</v>
      </c>
      <c r="H78" s="37">
        <v>64.014700000000005</v>
      </c>
      <c r="I78" s="4">
        <f t="shared" ref="I78:I98" si="52">E78-D78</f>
        <v>0.61079999999999757</v>
      </c>
      <c r="J78" s="4">
        <f t="shared" ref="J78:J98" si="53">H78-G78</f>
        <v>0.34065000000000367</v>
      </c>
      <c r="K78" s="67">
        <f>(J78*1000/25)-$Q$77</f>
        <v>9.7159250000001478</v>
      </c>
      <c r="L78" s="68">
        <f t="shared" ref="L78:L98" si="54">50-M78-K78</f>
        <v>10.805999999999756</v>
      </c>
      <c r="M78" s="41">
        <f>50-((I78*1000/25)-$Q$77)</f>
        <v>29.478075000000096</v>
      </c>
      <c r="N78" s="18">
        <f t="shared" ref="N78" si="55">K78/(SUM(K78:M78))*100</f>
        <v>19.431850000000296</v>
      </c>
      <c r="O78" s="18">
        <f t="shared" ref="O78" si="56">L78/(SUM(K78:M78))*100</f>
        <v>21.611999999999512</v>
      </c>
      <c r="P78" s="18">
        <f t="shared" ref="P78" si="57">M78/(SUM(K78:M78))*100</f>
        <v>58.956150000000193</v>
      </c>
      <c r="R78" s="69">
        <f t="shared" ref="R78" si="58">SUM(N78:P78)</f>
        <v>100</v>
      </c>
    </row>
    <row r="79" spans="1:18" x14ac:dyDescent="0.2">
      <c r="A79" s="45">
        <v>42222</v>
      </c>
      <c r="B79" s="36" t="s">
        <v>108</v>
      </c>
      <c r="C79" s="36">
        <v>4.0999999999999996</v>
      </c>
      <c r="D79" s="65">
        <v>71.237849999999995</v>
      </c>
      <c r="E79" s="37">
        <v>71.640600000000006</v>
      </c>
      <c r="F79" s="36">
        <f t="shared" si="51"/>
        <v>4.1999999999999993</v>
      </c>
      <c r="G79" s="65">
        <v>67.122450000000001</v>
      </c>
      <c r="H79" s="37">
        <v>67.263300000000001</v>
      </c>
      <c r="I79" s="4">
        <f t="shared" si="52"/>
        <v>0.40275000000001171</v>
      </c>
      <c r="J79" s="4">
        <f t="shared" si="53"/>
        <v>0.14085000000000036</v>
      </c>
      <c r="K79" s="67">
        <f t="shared" ref="K79:K82" si="59">(J79*1000/25)-$Q$77</f>
        <v>1.7239250000000155</v>
      </c>
      <c r="L79" s="68">
        <f t="shared" si="54"/>
        <v>10.476000000000454</v>
      </c>
      <c r="M79" s="41">
        <f t="shared" ref="M79:M82" si="60">50-((I79*1000/25)-$Q$77)</f>
        <v>37.800074999999531</v>
      </c>
      <c r="N79" s="18">
        <f t="shared" ref="N79:N82" si="61">K79/(SUM(K79:M79))*100</f>
        <v>3.4478500000000309</v>
      </c>
      <c r="O79" s="18">
        <f t="shared" ref="O79:O82" si="62">L79/(SUM(K79:M79))*100</f>
        <v>20.952000000000908</v>
      </c>
      <c r="P79" s="18">
        <f t="shared" ref="P79:P82" si="63">M79/(SUM(K79:M79))*100</f>
        <v>75.600149999999061</v>
      </c>
      <c r="R79" s="69">
        <f t="shared" ref="R79:R82" si="64">SUM(N79:P79)</f>
        <v>100</v>
      </c>
    </row>
    <row r="80" spans="1:18" x14ac:dyDescent="0.2">
      <c r="A80" s="45">
        <v>42222</v>
      </c>
      <c r="B80" s="36" t="s">
        <v>114</v>
      </c>
      <c r="C80" s="36">
        <v>6.1</v>
      </c>
      <c r="D80" s="65">
        <v>71.739650000000012</v>
      </c>
      <c r="E80" s="37">
        <v>72.629800000000003</v>
      </c>
      <c r="F80" s="36">
        <f t="shared" si="51"/>
        <v>6.1999999999999993</v>
      </c>
      <c r="G80" s="65">
        <v>70.402799999999999</v>
      </c>
      <c r="H80" s="37">
        <v>70.916300000000007</v>
      </c>
      <c r="I80" s="4">
        <f t="shared" si="52"/>
        <v>0.89014999999999134</v>
      </c>
      <c r="J80" s="4">
        <f t="shared" si="53"/>
        <v>0.51350000000000762</v>
      </c>
      <c r="K80" s="67">
        <f t="shared" si="59"/>
        <v>16.629925000000306</v>
      </c>
      <c r="L80" s="68">
        <f t="shared" si="54"/>
        <v>15.065999999999349</v>
      </c>
      <c r="M80" s="41">
        <f t="shared" si="60"/>
        <v>18.304075000000346</v>
      </c>
      <c r="N80" s="18">
        <f t="shared" si="61"/>
        <v>33.259850000000611</v>
      </c>
      <c r="O80" s="18">
        <f t="shared" si="62"/>
        <v>30.131999999998698</v>
      </c>
      <c r="P80" s="18">
        <f t="shared" si="63"/>
        <v>36.608150000000691</v>
      </c>
      <c r="R80" s="69">
        <f t="shared" si="64"/>
        <v>100</v>
      </c>
    </row>
    <row r="81" spans="1:18" x14ac:dyDescent="0.2">
      <c r="A81" s="45">
        <v>42222</v>
      </c>
      <c r="B81" s="36" t="s">
        <v>118</v>
      </c>
      <c r="C81" s="36">
        <v>7.1</v>
      </c>
      <c r="D81" s="65">
        <v>72.966999999999999</v>
      </c>
      <c r="E81" s="37">
        <v>73.968699999999998</v>
      </c>
      <c r="F81" s="36">
        <f t="shared" si="51"/>
        <v>7.1999999999999993</v>
      </c>
      <c r="G81" s="65">
        <v>73.035349999999994</v>
      </c>
      <c r="H81" s="37">
        <v>73.671999999999997</v>
      </c>
      <c r="I81" s="4">
        <f t="shared" si="52"/>
        <v>1.0016999999999996</v>
      </c>
      <c r="J81" s="4">
        <f t="shared" si="53"/>
        <v>0.63665000000000305</v>
      </c>
      <c r="K81" s="67">
        <f t="shared" si="59"/>
        <v>21.555925000000123</v>
      </c>
      <c r="L81" s="68">
        <f t="shared" si="54"/>
        <v>14.601999999999862</v>
      </c>
      <c r="M81" s="41">
        <f t="shared" si="60"/>
        <v>13.842075000000015</v>
      </c>
      <c r="N81" s="18">
        <f t="shared" si="61"/>
        <v>43.111850000000246</v>
      </c>
      <c r="O81" s="18">
        <f t="shared" si="62"/>
        <v>29.203999999999724</v>
      </c>
      <c r="P81" s="18">
        <f t="shared" si="63"/>
        <v>27.684150000000031</v>
      </c>
      <c r="R81" s="69">
        <f t="shared" si="64"/>
        <v>100</v>
      </c>
    </row>
    <row r="82" spans="1:18" x14ac:dyDescent="0.2">
      <c r="A82" s="45">
        <v>42222</v>
      </c>
      <c r="B82" s="36" t="s">
        <v>105</v>
      </c>
      <c r="C82" s="36">
        <v>8.1</v>
      </c>
      <c r="D82" s="65">
        <v>73.611400000000003</v>
      </c>
      <c r="E82" s="37">
        <v>74.727599999999995</v>
      </c>
      <c r="F82" s="36">
        <f t="shared" si="51"/>
        <v>8.1999999999999993</v>
      </c>
      <c r="G82" s="65">
        <v>68.481500000000011</v>
      </c>
      <c r="H82" s="37">
        <v>69.249799999999993</v>
      </c>
      <c r="I82" s="4">
        <f t="shared" si="52"/>
        <v>1.1161999999999921</v>
      </c>
      <c r="J82" s="4">
        <f t="shared" si="53"/>
        <v>0.76829999999998222</v>
      </c>
      <c r="K82" s="67">
        <f t="shared" si="59"/>
        <v>26.82192499999929</v>
      </c>
      <c r="L82" s="68">
        <f t="shared" si="54"/>
        <v>13.916000000000395</v>
      </c>
      <c r="M82" s="41">
        <f t="shared" si="60"/>
        <v>9.2620750000003156</v>
      </c>
      <c r="N82" s="18">
        <f t="shared" si="61"/>
        <v>53.643849999998579</v>
      </c>
      <c r="O82" s="18">
        <f t="shared" si="62"/>
        <v>27.832000000000789</v>
      </c>
      <c r="P82" s="18">
        <f t="shared" si="63"/>
        <v>18.524150000000631</v>
      </c>
      <c r="R82" s="69">
        <f t="shared" si="64"/>
        <v>100</v>
      </c>
    </row>
    <row r="83" spans="1:18" x14ac:dyDescent="0.2">
      <c r="A83" s="45">
        <v>42222</v>
      </c>
      <c r="B83" s="36" t="s">
        <v>31</v>
      </c>
      <c r="C83" s="36">
        <v>9.1</v>
      </c>
      <c r="D83" s="65">
        <v>71.957800000000006</v>
      </c>
      <c r="E83" s="37">
        <v>75.868600000000001</v>
      </c>
      <c r="F83" s="36">
        <f t="shared" si="51"/>
        <v>9.1999999999999993</v>
      </c>
      <c r="G83" s="65">
        <v>72.99315</v>
      </c>
      <c r="H83" s="37">
        <v>76.902500000000003</v>
      </c>
      <c r="I83" s="4">
        <f t="shared" si="52"/>
        <v>3.9107999999999947</v>
      </c>
      <c r="J83" s="4">
        <f t="shared" si="53"/>
        <v>3.9093500000000034</v>
      </c>
      <c r="K83" s="67" t="s">
        <v>83</v>
      </c>
      <c r="L83" s="67" t="s">
        <v>83</v>
      </c>
      <c r="M83" s="67" t="s">
        <v>83</v>
      </c>
      <c r="N83" s="67" t="s">
        <v>83</v>
      </c>
      <c r="O83" s="67" t="s">
        <v>83</v>
      </c>
      <c r="P83" s="67" t="s">
        <v>83</v>
      </c>
    </row>
    <row r="84" spans="1:18" x14ac:dyDescent="0.2">
      <c r="A84" s="45">
        <v>42222</v>
      </c>
      <c r="B84" s="36" t="s">
        <v>104</v>
      </c>
      <c r="C84" s="36">
        <v>10.1</v>
      </c>
      <c r="D84" s="65">
        <v>72.842500000000001</v>
      </c>
      <c r="E84" s="37">
        <v>73.765000000000001</v>
      </c>
      <c r="F84" s="36">
        <f t="shared" si="51"/>
        <v>10.199999999999999</v>
      </c>
      <c r="G84" s="65">
        <v>72.435850000000002</v>
      </c>
      <c r="H84" s="37">
        <v>73.010099999999994</v>
      </c>
      <c r="I84" s="4">
        <f t="shared" si="52"/>
        <v>0.92249999999999943</v>
      </c>
      <c r="J84" s="4">
        <f t="shared" si="53"/>
        <v>0.57424999999999216</v>
      </c>
      <c r="K84" s="67">
        <f t="shared" ref="K84:K98" si="65">(J84*1000/25)-$Q$77</f>
        <v>19.059924999999687</v>
      </c>
      <c r="L84" s="68">
        <f t="shared" si="54"/>
        <v>13.930000000000291</v>
      </c>
      <c r="M84" s="41">
        <f t="shared" ref="M84:M98" si="66">50-((I84*1000/25)-$Q$77)</f>
        <v>17.010075000000022</v>
      </c>
      <c r="N84" s="18">
        <f t="shared" ref="N84:N98" si="67">K84/(SUM(K84:M84))*100</f>
        <v>38.119849999999374</v>
      </c>
      <c r="O84" s="18">
        <f t="shared" ref="O84:O98" si="68">L84/(SUM(K84:M84))*100</f>
        <v>27.860000000000586</v>
      </c>
      <c r="P84" s="18">
        <f t="shared" ref="P84:P98" si="69">M84/(SUM(K84:M84))*100</f>
        <v>34.020150000000044</v>
      </c>
      <c r="R84" s="69">
        <f t="shared" ref="R84:R98" si="70">SUM(N84:P84)</f>
        <v>100</v>
      </c>
    </row>
    <row r="85" spans="1:18" x14ac:dyDescent="0.2">
      <c r="A85" s="45">
        <v>42222</v>
      </c>
      <c r="B85" s="36" t="s">
        <v>121</v>
      </c>
      <c r="C85" s="36">
        <v>11.1</v>
      </c>
      <c r="D85" s="65">
        <v>73.75954999999999</v>
      </c>
      <c r="E85" s="37">
        <v>74.352000000000004</v>
      </c>
      <c r="F85" s="36">
        <f t="shared" si="51"/>
        <v>11.2</v>
      </c>
      <c r="G85" s="65">
        <v>70.509350000000012</v>
      </c>
      <c r="H85" s="37">
        <v>70.886200000000002</v>
      </c>
      <c r="I85" s="4">
        <f t="shared" si="52"/>
        <v>0.59245000000001369</v>
      </c>
      <c r="J85" s="4">
        <f t="shared" si="53"/>
        <v>0.37684999999999036</v>
      </c>
      <c r="K85" s="67">
        <f t="shared" si="65"/>
        <v>11.163924999999615</v>
      </c>
      <c r="L85" s="68">
        <f t="shared" si="54"/>
        <v>8.6240000000009331</v>
      </c>
      <c r="M85" s="41">
        <f t="shared" si="66"/>
        <v>30.212074999999452</v>
      </c>
      <c r="N85" s="18">
        <f t="shared" si="67"/>
        <v>22.327849999999231</v>
      </c>
      <c r="O85" s="18">
        <f t="shared" si="68"/>
        <v>17.248000000001866</v>
      </c>
      <c r="P85" s="18">
        <f t="shared" si="69"/>
        <v>60.424149999998903</v>
      </c>
      <c r="R85" s="69">
        <f t="shared" si="70"/>
        <v>100</v>
      </c>
    </row>
    <row r="86" spans="1:18" x14ac:dyDescent="0.2">
      <c r="A86" s="45">
        <v>42222</v>
      </c>
      <c r="B86" s="36" t="s">
        <v>119</v>
      </c>
      <c r="C86" s="36">
        <v>12.1</v>
      </c>
      <c r="D86" s="65">
        <v>72.455600000000004</v>
      </c>
      <c r="E86" s="37">
        <v>73.354600000000005</v>
      </c>
      <c r="F86" s="36">
        <f t="shared" si="51"/>
        <v>12.2</v>
      </c>
      <c r="G86" s="65">
        <v>73.349250000000012</v>
      </c>
      <c r="H86" s="37">
        <v>73.900300000000001</v>
      </c>
      <c r="I86" s="4">
        <f t="shared" si="52"/>
        <v>0.89900000000000091</v>
      </c>
      <c r="J86" s="4">
        <f t="shared" si="53"/>
        <v>0.55104999999998938</v>
      </c>
      <c r="K86" s="67">
        <f t="shared" si="65"/>
        <v>18.131924999999576</v>
      </c>
      <c r="L86" s="68">
        <f t="shared" si="54"/>
        <v>13.918000000000461</v>
      </c>
      <c r="M86" s="41">
        <f t="shared" si="66"/>
        <v>17.950074999999963</v>
      </c>
      <c r="N86" s="18">
        <f t="shared" si="67"/>
        <v>36.263849999999152</v>
      </c>
      <c r="O86" s="18">
        <f t="shared" si="68"/>
        <v>27.836000000000922</v>
      </c>
      <c r="P86" s="18">
        <f t="shared" si="69"/>
        <v>35.900149999999925</v>
      </c>
      <c r="R86" s="69">
        <f t="shared" si="70"/>
        <v>100</v>
      </c>
    </row>
    <row r="87" spans="1:18" x14ac:dyDescent="0.2">
      <c r="A87" s="45">
        <v>42222</v>
      </c>
      <c r="B87" s="36" t="s">
        <v>117</v>
      </c>
      <c r="C87" s="36">
        <v>13.1</v>
      </c>
      <c r="D87" s="65">
        <v>68.697900000000004</v>
      </c>
      <c r="E87" s="37">
        <v>69.665700000000001</v>
      </c>
      <c r="F87" s="36">
        <f t="shared" si="51"/>
        <v>13.2</v>
      </c>
      <c r="G87" s="65">
        <v>69.041700000000006</v>
      </c>
      <c r="H87" s="37">
        <v>69.670299999999997</v>
      </c>
      <c r="I87" s="4">
        <f t="shared" si="52"/>
        <v>0.96779999999999688</v>
      </c>
      <c r="J87" s="4">
        <f t="shared" si="53"/>
        <v>0.62859999999999161</v>
      </c>
      <c r="K87" s="67">
        <f t="shared" si="65"/>
        <v>21.233924999999665</v>
      </c>
      <c r="L87" s="68">
        <f t="shared" si="54"/>
        <v>13.568000000000211</v>
      </c>
      <c r="M87" s="41">
        <f t="shared" si="66"/>
        <v>15.198075000000124</v>
      </c>
      <c r="N87" s="18">
        <f t="shared" si="67"/>
        <v>42.467849999999331</v>
      </c>
      <c r="O87" s="18">
        <f t="shared" si="68"/>
        <v>27.136000000000422</v>
      </c>
      <c r="P87" s="18">
        <f t="shared" si="69"/>
        <v>30.396150000000251</v>
      </c>
      <c r="R87" s="69">
        <f t="shared" si="70"/>
        <v>100</v>
      </c>
    </row>
    <row r="88" spans="1:18" x14ac:dyDescent="0.2">
      <c r="A88" s="45">
        <v>42222</v>
      </c>
      <c r="B88" s="36" t="s">
        <v>120</v>
      </c>
      <c r="C88" s="36">
        <v>14.1</v>
      </c>
      <c r="D88" s="65">
        <v>68.684550000000002</v>
      </c>
      <c r="E88" s="37">
        <v>69.255300000000005</v>
      </c>
      <c r="F88" s="36">
        <f t="shared" si="51"/>
        <v>14.2</v>
      </c>
      <c r="G88" s="65">
        <v>69.25030000000001</v>
      </c>
      <c r="H88" s="37">
        <v>69.533600000000007</v>
      </c>
      <c r="I88" s="4">
        <f t="shared" si="52"/>
        <v>0.57075000000000387</v>
      </c>
      <c r="J88" s="4">
        <f t="shared" si="53"/>
        <v>0.283299999999997</v>
      </c>
      <c r="K88" s="67">
        <f t="shared" si="65"/>
        <v>7.4219249999998809</v>
      </c>
      <c r="L88" s="68">
        <f t="shared" si="54"/>
        <v>11.498000000000275</v>
      </c>
      <c r="M88" s="41">
        <f t="shared" si="66"/>
        <v>31.080074999999844</v>
      </c>
      <c r="N88" s="18">
        <f t="shared" si="67"/>
        <v>14.843849999999762</v>
      </c>
      <c r="O88" s="18">
        <f t="shared" si="68"/>
        <v>22.996000000000549</v>
      </c>
      <c r="P88" s="18">
        <f t="shared" si="69"/>
        <v>62.160149999999689</v>
      </c>
      <c r="R88" s="69">
        <f t="shared" si="70"/>
        <v>100</v>
      </c>
    </row>
    <row r="89" spans="1:18" x14ac:dyDescent="0.2">
      <c r="A89" s="45">
        <v>42222</v>
      </c>
      <c r="B89" s="36" t="s">
        <v>103</v>
      </c>
      <c r="C89" s="36">
        <v>15.1</v>
      </c>
      <c r="D89" s="65">
        <v>68.769350000000003</v>
      </c>
      <c r="E89" s="37">
        <v>69.587199999999996</v>
      </c>
      <c r="F89" s="36">
        <f t="shared" si="51"/>
        <v>15.2</v>
      </c>
      <c r="G89" s="65">
        <v>67.238600000000005</v>
      </c>
      <c r="H89" s="37">
        <v>67.656599999999997</v>
      </c>
      <c r="I89" s="4">
        <f t="shared" si="52"/>
        <v>0.81784999999999286</v>
      </c>
      <c r="J89" s="4">
        <f t="shared" si="53"/>
        <v>0.41799999999999216</v>
      </c>
      <c r="K89" s="67">
        <f t="shared" si="65"/>
        <v>12.809924999999687</v>
      </c>
      <c r="L89" s="68">
        <f t="shared" si="54"/>
        <v>15.994000000000028</v>
      </c>
      <c r="M89" s="41">
        <f t="shared" si="66"/>
        <v>21.196075000000285</v>
      </c>
      <c r="N89" s="18">
        <f t="shared" si="67"/>
        <v>25.619849999999371</v>
      </c>
      <c r="O89" s="18">
        <f t="shared" si="68"/>
        <v>31.988000000000056</v>
      </c>
      <c r="P89" s="18">
        <f t="shared" si="69"/>
        <v>42.392150000000569</v>
      </c>
      <c r="R89" s="69">
        <f t="shared" si="70"/>
        <v>100</v>
      </c>
    </row>
    <row r="90" spans="1:18" x14ac:dyDescent="0.2">
      <c r="A90" s="45">
        <v>42222</v>
      </c>
      <c r="B90" s="36" t="s">
        <v>112</v>
      </c>
      <c r="C90" s="36">
        <v>16.100000000000001</v>
      </c>
      <c r="D90" s="65">
        <v>68.671500000000009</v>
      </c>
      <c r="E90" s="37">
        <v>69.490300000000005</v>
      </c>
      <c r="F90" s="36">
        <f t="shared" si="51"/>
        <v>16.200000000000003</v>
      </c>
      <c r="G90" s="65">
        <v>69.712350000000001</v>
      </c>
      <c r="H90" s="37">
        <v>70.2196</v>
      </c>
      <c r="I90" s="4">
        <f t="shared" si="52"/>
        <v>0.81879999999999598</v>
      </c>
      <c r="J90" s="4">
        <f t="shared" si="53"/>
        <v>0.50724999999999909</v>
      </c>
      <c r="K90" s="67">
        <f t="shared" si="65"/>
        <v>16.379924999999965</v>
      </c>
      <c r="L90" s="68">
        <f t="shared" si="54"/>
        <v>12.461999999999875</v>
      </c>
      <c r="M90" s="41">
        <f t="shared" si="66"/>
        <v>21.15807500000016</v>
      </c>
      <c r="N90" s="18">
        <f t="shared" si="67"/>
        <v>32.759849999999929</v>
      </c>
      <c r="O90" s="18">
        <f t="shared" si="68"/>
        <v>24.923999999999751</v>
      </c>
      <c r="P90" s="18">
        <f t="shared" si="69"/>
        <v>42.31615000000032</v>
      </c>
      <c r="R90" s="69">
        <f t="shared" si="70"/>
        <v>100</v>
      </c>
    </row>
    <row r="91" spans="1:18" x14ac:dyDescent="0.2">
      <c r="A91" s="45">
        <v>42222</v>
      </c>
      <c r="B91" s="36" t="s">
        <v>107</v>
      </c>
      <c r="C91" s="36">
        <v>18.100000000000001</v>
      </c>
      <c r="D91" s="65">
        <v>68.666499999999999</v>
      </c>
      <c r="E91" s="37">
        <v>69.332999999999998</v>
      </c>
      <c r="F91" s="36">
        <f t="shared" si="51"/>
        <v>18.200000000000003</v>
      </c>
      <c r="G91" s="65">
        <v>70.476650000000006</v>
      </c>
      <c r="H91" s="37">
        <v>70.816500000000005</v>
      </c>
      <c r="I91" s="4">
        <f t="shared" si="52"/>
        <v>0.6664999999999992</v>
      </c>
      <c r="J91" s="4">
        <f t="shared" si="53"/>
        <v>0.33984999999999843</v>
      </c>
      <c r="K91" s="67">
        <f t="shared" si="65"/>
        <v>9.6839249999999382</v>
      </c>
      <c r="L91" s="68">
        <f t="shared" si="54"/>
        <v>13.066000000000031</v>
      </c>
      <c r="M91" s="41">
        <f t="shared" si="66"/>
        <v>27.250075000000031</v>
      </c>
      <c r="N91" s="18">
        <f t="shared" si="67"/>
        <v>19.367849999999876</v>
      </c>
      <c r="O91" s="18">
        <f t="shared" si="68"/>
        <v>26.132000000000062</v>
      </c>
      <c r="P91" s="18">
        <f t="shared" si="69"/>
        <v>54.500150000000062</v>
      </c>
      <c r="R91" s="69">
        <f t="shared" si="70"/>
        <v>100</v>
      </c>
    </row>
    <row r="92" spans="1:18" x14ac:dyDescent="0.2">
      <c r="A92" s="45">
        <v>42222</v>
      </c>
      <c r="B92" s="36" t="s">
        <v>116</v>
      </c>
      <c r="C92" s="36">
        <v>19.100000000000001</v>
      </c>
      <c r="D92" s="65">
        <v>71.837299999999999</v>
      </c>
      <c r="E92" s="37">
        <v>72.120699999999999</v>
      </c>
      <c r="F92" s="36">
        <f t="shared" si="51"/>
        <v>19.200000000000003</v>
      </c>
      <c r="G92" s="65">
        <v>72.089750000000009</v>
      </c>
      <c r="H92" s="37">
        <v>72.266300000000001</v>
      </c>
      <c r="I92" s="4">
        <f t="shared" si="52"/>
        <v>0.28340000000000032</v>
      </c>
      <c r="J92" s="4">
        <f t="shared" si="53"/>
        <v>0.17654999999999177</v>
      </c>
      <c r="K92" s="67">
        <f t="shared" si="65"/>
        <v>3.1519249999996717</v>
      </c>
      <c r="L92" s="68">
        <f t="shared" si="54"/>
        <v>4.274000000000342</v>
      </c>
      <c r="M92" s="41">
        <f t="shared" si="66"/>
        <v>42.574074999999986</v>
      </c>
      <c r="N92" s="18">
        <f t="shared" si="67"/>
        <v>6.3038499999993434</v>
      </c>
      <c r="O92" s="18">
        <f t="shared" si="68"/>
        <v>8.5480000000006839</v>
      </c>
      <c r="P92" s="18">
        <f t="shared" si="69"/>
        <v>85.148149999999973</v>
      </c>
      <c r="R92" s="69">
        <f t="shared" si="70"/>
        <v>100</v>
      </c>
    </row>
    <row r="93" spans="1:18" x14ac:dyDescent="0.2">
      <c r="A93" s="45">
        <v>42222</v>
      </c>
      <c r="B93" s="36" t="s">
        <v>102</v>
      </c>
      <c r="C93" s="36">
        <v>20.100000000000001</v>
      </c>
      <c r="D93" s="65">
        <v>71.064549999999997</v>
      </c>
      <c r="E93" s="37">
        <v>71.565200000000004</v>
      </c>
      <c r="F93" s="36">
        <f t="shared" si="51"/>
        <v>20.200000000000003</v>
      </c>
      <c r="G93" s="65">
        <v>73.561199999999999</v>
      </c>
      <c r="H93" s="37">
        <v>73.779300000000006</v>
      </c>
      <c r="I93" s="4">
        <f t="shared" si="52"/>
        <v>0.50065000000000737</v>
      </c>
      <c r="J93" s="4">
        <f t="shared" si="53"/>
        <v>0.21810000000000684</v>
      </c>
      <c r="K93" s="67">
        <f t="shared" si="65"/>
        <v>4.8139250000002747</v>
      </c>
      <c r="L93" s="68">
        <f t="shared" si="54"/>
        <v>11.302000000000021</v>
      </c>
      <c r="M93" s="41">
        <f t="shared" si="66"/>
        <v>33.884074999999704</v>
      </c>
      <c r="N93" s="18">
        <f t="shared" si="67"/>
        <v>9.6278500000005494</v>
      </c>
      <c r="O93" s="18">
        <f t="shared" si="68"/>
        <v>22.604000000000042</v>
      </c>
      <c r="P93" s="18">
        <f t="shared" si="69"/>
        <v>67.768149999999409</v>
      </c>
      <c r="R93" s="69">
        <f t="shared" si="70"/>
        <v>100</v>
      </c>
    </row>
    <row r="94" spans="1:18" x14ac:dyDescent="0.2">
      <c r="A94" s="45">
        <v>42222</v>
      </c>
      <c r="B94" s="36" t="s">
        <v>113</v>
      </c>
      <c r="C94" s="36">
        <v>21.1</v>
      </c>
      <c r="D94" s="65">
        <v>73.268749999999997</v>
      </c>
      <c r="E94" s="37">
        <v>73.682599999999994</v>
      </c>
      <c r="F94" s="36">
        <f t="shared" si="51"/>
        <v>21.200000000000003</v>
      </c>
      <c r="G94" s="65">
        <v>71.853449999999995</v>
      </c>
      <c r="H94" s="37">
        <v>72.051199999999994</v>
      </c>
      <c r="I94" s="4">
        <f t="shared" si="52"/>
        <v>0.4138499999999965</v>
      </c>
      <c r="J94" s="4">
        <f t="shared" si="53"/>
        <v>0.1977499999999992</v>
      </c>
      <c r="K94" s="67">
        <f t="shared" si="65"/>
        <v>3.9999249999999691</v>
      </c>
      <c r="L94" s="68">
        <f t="shared" si="54"/>
        <v>8.6439999999998918</v>
      </c>
      <c r="M94" s="41">
        <f t="shared" si="66"/>
        <v>37.356075000000139</v>
      </c>
      <c r="N94" s="18">
        <f t="shared" si="67"/>
        <v>7.9998499999999373</v>
      </c>
      <c r="O94" s="18">
        <f t="shared" si="68"/>
        <v>17.287999999999784</v>
      </c>
      <c r="P94" s="18">
        <f t="shared" si="69"/>
        <v>74.712150000000278</v>
      </c>
      <c r="R94" s="69">
        <f t="shared" si="70"/>
        <v>100</v>
      </c>
    </row>
    <row r="95" spans="1:18" x14ac:dyDescent="0.2">
      <c r="A95" s="45">
        <v>42222</v>
      </c>
      <c r="B95" s="36" t="s">
        <v>106</v>
      </c>
      <c r="C95" s="36">
        <v>22.1</v>
      </c>
      <c r="D95" s="65">
        <v>68.404449999999997</v>
      </c>
      <c r="E95" s="37">
        <v>68.815799999999996</v>
      </c>
      <c r="F95" s="36">
        <f t="shared" si="51"/>
        <v>22.200000000000003</v>
      </c>
      <c r="G95" s="65">
        <v>71.188999999999993</v>
      </c>
      <c r="H95" s="37">
        <v>71.379199999999997</v>
      </c>
      <c r="I95" s="4">
        <f t="shared" si="52"/>
        <v>0.41134999999999877</v>
      </c>
      <c r="J95" s="4">
        <f t="shared" si="53"/>
        <v>0.19020000000000437</v>
      </c>
      <c r="K95" s="67">
        <f t="shared" si="65"/>
        <v>3.6979250000001755</v>
      </c>
      <c r="L95" s="68">
        <f t="shared" si="54"/>
        <v>8.8459999999997763</v>
      </c>
      <c r="M95" s="41">
        <f t="shared" si="66"/>
        <v>37.456075000000048</v>
      </c>
      <c r="N95" s="18">
        <f t="shared" si="67"/>
        <v>7.3958500000003511</v>
      </c>
      <c r="O95" s="18">
        <f t="shared" si="68"/>
        <v>17.691999999999553</v>
      </c>
      <c r="P95" s="18">
        <f t="shared" si="69"/>
        <v>74.912150000000096</v>
      </c>
      <c r="R95" s="69">
        <f t="shared" si="70"/>
        <v>100</v>
      </c>
    </row>
    <row r="96" spans="1:18" x14ac:dyDescent="0.2">
      <c r="A96" s="45">
        <v>42222</v>
      </c>
      <c r="B96" s="36" t="s">
        <v>115</v>
      </c>
      <c r="C96" s="36">
        <v>23.1</v>
      </c>
      <c r="D96" s="65">
        <v>71.703100000000006</v>
      </c>
      <c r="E96" s="37">
        <v>72.245099999999994</v>
      </c>
      <c r="F96" s="36">
        <f t="shared" si="51"/>
        <v>23.200000000000003</v>
      </c>
      <c r="G96" s="65">
        <v>71.001750000000001</v>
      </c>
      <c r="H96" s="37">
        <v>71.286000000000001</v>
      </c>
      <c r="I96" s="4">
        <f t="shared" si="52"/>
        <v>0.54199999999998738</v>
      </c>
      <c r="J96" s="4">
        <f t="shared" si="53"/>
        <v>0.28425000000000011</v>
      </c>
      <c r="K96" s="67">
        <f t="shared" si="65"/>
        <v>7.4599250000000055</v>
      </c>
      <c r="L96" s="68">
        <f t="shared" si="54"/>
        <v>10.309999999999491</v>
      </c>
      <c r="M96" s="41">
        <f t="shared" si="66"/>
        <v>32.230075000000504</v>
      </c>
      <c r="N96" s="18">
        <f t="shared" si="67"/>
        <v>14.919850000000013</v>
      </c>
      <c r="O96" s="18">
        <f t="shared" si="68"/>
        <v>20.619999999998981</v>
      </c>
      <c r="P96" s="18">
        <f t="shared" si="69"/>
        <v>64.460150000001008</v>
      </c>
      <c r="R96" s="69">
        <f t="shared" si="70"/>
        <v>100</v>
      </c>
    </row>
    <row r="97" spans="1:18" x14ac:dyDescent="0.2">
      <c r="A97" s="45">
        <v>42222</v>
      </c>
      <c r="B97" s="36" t="s">
        <v>110</v>
      </c>
      <c r="C97" s="36">
        <v>24.1</v>
      </c>
      <c r="D97" s="65">
        <v>71.351249999999993</v>
      </c>
      <c r="E97" s="37">
        <v>72.312399999999997</v>
      </c>
      <c r="F97" s="36">
        <f t="shared" si="51"/>
        <v>24.200000000000003</v>
      </c>
      <c r="G97" s="65">
        <v>71.001199999999997</v>
      </c>
      <c r="H97" s="37">
        <v>71.688800000000001</v>
      </c>
      <c r="I97" s="4">
        <f t="shared" si="52"/>
        <v>0.9611500000000035</v>
      </c>
      <c r="J97" s="4">
        <f t="shared" si="53"/>
        <v>0.68760000000000332</v>
      </c>
      <c r="K97" s="67">
        <f t="shared" si="65"/>
        <v>23.593925000000134</v>
      </c>
      <c r="L97" s="68">
        <f t="shared" si="54"/>
        <v>10.942000000000007</v>
      </c>
      <c r="M97" s="41">
        <f t="shared" si="66"/>
        <v>15.464074999999859</v>
      </c>
      <c r="N97" s="18">
        <f t="shared" si="67"/>
        <v>47.187850000000267</v>
      </c>
      <c r="O97" s="18">
        <f t="shared" si="68"/>
        <v>21.884000000000015</v>
      </c>
      <c r="P97" s="18">
        <f t="shared" si="69"/>
        <v>30.928149999999714</v>
      </c>
      <c r="R97" s="69">
        <f t="shared" si="70"/>
        <v>100</v>
      </c>
    </row>
    <row r="98" spans="1:18" x14ac:dyDescent="0.2">
      <c r="A98" s="45">
        <v>42222</v>
      </c>
      <c r="B98" s="36" t="s">
        <v>109</v>
      </c>
      <c r="C98" s="36">
        <v>26.1</v>
      </c>
      <c r="D98" s="65">
        <v>71.190449999999998</v>
      </c>
      <c r="E98" s="37">
        <v>71.930599999999998</v>
      </c>
      <c r="F98" s="36">
        <f t="shared" si="51"/>
        <v>26.200000000000003</v>
      </c>
      <c r="G98" s="65">
        <v>68.245000000000005</v>
      </c>
      <c r="H98" s="37">
        <v>68.669799999999995</v>
      </c>
      <c r="I98" s="4">
        <f t="shared" si="52"/>
        <v>0.74014999999999986</v>
      </c>
      <c r="J98" s="4">
        <f t="shared" si="53"/>
        <v>0.42479999999999052</v>
      </c>
      <c r="K98" s="67">
        <f t="shared" si="65"/>
        <v>13.081924999999622</v>
      </c>
      <c r="L98" s="68">
        <f t="shared" si="54"/>
        <v>12.614000000000374</v>
      </c>
      <c r="M98" s="41">
        <f t="shared" si="66"/>
        <v>24.304075000000005</v>
      </c>
      <c r="N98" s="18">
        <f t="shared" si="67"/>
        <v>26.163849999999243</v>
      </c>
      <c r="O98" s="18">
        <f t="shared" si="68"/>
        <v>25.228000000000751</v>
      </c>
      <c r="P98" s="18">
        <f t="shared" si="69"/>
        <v>48.608150000000009</v>
      </c>
      <c r="R98" s="69">
        <f t="shared" si="70"/>
        <v>100</v>
      </c>
    </row>
    <row r="99" spans="1:18" x14ac:dyDescent="0.2">
      <c r="B99" s="36"/>
      <c r="C99" s="36"/>
      <c r="D99" s="37"/>
      <c r="E99" s="36"/>
      <c r="F99" s="36"/>
      <c r="G99" s="37"/>
      <c r="H99" s="36"/>
    </row>
    <row r="100" spans="1:18" ht="12" x14ac:dyDescent="0.2">
      <c r="A100" s="62" t="s">
        <v>127</v>
      </c>
      <c r="B100" s="52" t="s">
        <v>5</v>
      </c>
      <c r="C100" s="36" t="s">
        <v>6</v>
      </c>
      <c r="D100" s="37" t="s">
        <v>7</v>
      </c>
      <c r="E100" s="37" t="s">
        <v>8</v>
      </c>
      <c r="F100" s="36" t="s">
        <v>6</v>
      </c>
      <c r="G100" s="37" t="s">
        <v>7</v>
      </c>
      <c r="H100" s="37" t="s">
        <v>9</v>
      </c>
      <c r="I100" s="17" t="s">
        <v>25</v>
      </c>
      <c r="J100" s="17" t="s">
        <v>26</v>
      </c>
      <c r="K100" s="18" t="s">
        <v>15</v>
      </c>
      <c r="L100" s="18" t="s">
        <v>16</v>
      </c>
      <c r="M100" s="18" t="s">
        <v>17</v>
      </c>
      <c r="N100" s="18" t="s">
        <v>18</v>
      </c>
      <c r="O100" s="18" t="s">
        <v>19</v>
      </c>
      <c r="P100" s="18" t="s">
        <v>20</v>
      </c>
      <c r="Q100" s="3" t="s">
        <v>155</v>
      </c>
    </row>
    <row r="101" spans="1:18" x14ac:dyDescent="0.2">
      <c r="A101" s="38" t="s">
        <v>30</v>
      </c>
      <c r="B101" s="55" t="s">
        <v>10</v>
      </c>
      <c r="C101" s="38" t="s">
        <v>11</v>
      </c>
      <c r="D101" s="39" t="s">
        <v>11</v>
      </c>
      <c r="E101" s="39" t="s">
        <v>13</v>
      </c>
      <c r="F101" s="38" t="s">
        <v>12</v>
      </c>
      <c r="G101" s="39" t="s">
        <v>12</v>
      </c>
      <c r="H101" s="39" t="s">
        <v>13</v>
      </c>
      <c r="I101" s="19" t="s">
        <v>21</v>
      </c>
      <c r="J101" s="19" t="s">
        <v>21</v>
      </c>
      <c r="K101" s="20" t="s">
        <v>21</v>
      </c>
      <c r="L101" s="20" t="s">
        <v>21</v>
      </c>
      <c r="M101" s="20" t="s">
        <v>21</v>
      </c>
      <c r="N101" s="20" t="s">
        <v>22</v>
      </c>
      <c r="O101" s="20" t="s">
        <v>23</v>
      </c>
      <c r="P101" s="20" t="s">
        <v>24</v>
      </c>
      <c r="Q101" s="4">
        <f>AVERAGE(I109:J109)</f>
        <v>3.9047499999999999</v>
      </c>
    </row>
    <row r="102" spans="1:18" x14ac:dyDescent="0.2">
      <c r="A102" s="45">
        <v>42233</v>
      </c>
      <c r="B102" s="36" t="s">
        <v>132</v>
      </c>
      <c r="C102" s="36">
        <v>1.1000000000000001</v>
      </c>
      <c r="D102" s="65">
        <v>70.823900000000009</v>
      </c>
      <c r="E102" s="37">
        <v>71.383700000000005</v>
      </c>
      <c r="F102" s="36">
        <f t="shared" ref="F102:F122" si="71">C102+0.1</f>
        <v>1.2000000000000002</v>
      </c>
      <c r="G102" s="65">
        <v>63.674050000000001</v>
      </c>
      <c r="H102" s="37">
        <v>64.042699999999996</v>
      </c>
      <c r="I102" s="4">
        <f t="shared" ref="I102:I122" si="72">E102-D102</f>
        <v>0.55979999999999563</v>
      </c>
      <c r="J102" s="4">
        <f t="shared" ref="J102:J122" si="73">H102-G102</f>
        <v>0.36864999999999526</v>
      </c>
      <c r="K102" s="67">
        <f>(J102*1000/25)-$Q$101</f>
        <v>10.84124999999981</v>
      </c>
      <c r="L102" s="68">
        <f t="shared" ref="L102:L122" si="74">50-M102-K102</f>
        <v>7.646000000000015</v>
      </c>
      <c r="M102" s="41">
        <f>50-((I102*1000/25)-$Q$101)</f>
        <v>31.512750000000175</v>
      </c>
      <c r="N102" s="18">
        <f t="shared" ref="N102" si="75">K102/(SUM(K102:M102))*100</f>
        <v>21.682499999999621</v>
      </c>
      <c r="O102" s="18">
        <f t="shared" ref="O102" si="76">L102/(SUM(K102:M102))*100</f>
        <v>15.29200000000003</v>
      </c>
      <c r="P102" s="18">
        <f t="shared" ref="P102" si="77">M102/(SUM(K102:M102))*100</f>
        <v>63.025500000000342</v>
      </c>
      <c r="R102" s="69">
        <f t="shared" ref="R102" si="78">SUM(N102:P102)</f>
        <v>100</v>
      </c>
    </row>
    <row r="103" spans="1:18" x14ac:dyDescent="0.2">
      <c r="A103" s="45">
        <v>42233</v>
      </c>
      <c r="B103" s="36" t="s">
        <v>147</v>
      </c>
      <c r="C103" s="36">
        <v>4.0999999999999996</v>
      </c>
      <c r="D103" s="65">
        <v>71.237849999999995</v>
      </c>
      <c r="E103" s="37">
        <v>71.970699999999994</v>
      </c>
      <c r="F103" s="36">
        <f t="shared" si="71"/>
        <v>4.1999999999999993</v>
      </c>
      <c r="G103" s="65">
        <v>67.122450000000001</v>
      </c>
      <c r="H103" s="37">
        <v>67.565700000000007</v>
      </c>
      <c r="I103" s="4">
        <f t="shared" si="72"/>
        <v>0.73284999999999911</v>
      </c>
      <c r="J103" s="4">
        <f t="shared" si="73"/>
        <v>0.44325000000000614</v>
      </c>
      <c r="K103" s="67">
        <f t="shared" ref="K103:K108" si="79">(J103*1000/25)-$Q$101</f>
        <v>13.825250000000246</v>
      </c>
      <c r="L103" s="68">
        <f t="shared" si="74"/>
        <v>11.583999999999719</v>
      </c>
      <c r="M103" s="41">
        <f t="shared" ref="M103:M108" si="80">50-((I103*1000/25)-$Q$101)</f>
        <v>24.590750000000035</v>
      </c>
      <c r="N103" s="18">
        <f t="shared" ref="N103:N108" si="81">K103/(SUM(K103:M103))*100</f>
        <v>27.650500000000488</v>
      </c>
      <c r="O103" s="18">
        <f t="shared" ref="O103:O108" si="82">L103/(SUM(K103:M103))*100</f>
        <v>23.167999999999438</v>
      </c>
      <c r="P103" s="18">
        <f t="shared" ref="P103:P108" si="83">M103/(SUM(K103:M103))*100</f>
        <v>49.181500000000071</v>
      </c>
      <c r="R103" s="69">
        <f t="shared" ref="R103:R108" si="84">SUM(N103:P103)</f>
        <v>100</v>
      </c>
    </row>
    <row r="104" spans="1:18" x14ac:dyDescent="0.2">
      <c r="A104" s="45">
        <v>42233</v>
      </c>
      <c r="B104" s="36" t="s">
        <v>129</v>
      </c>
      <c r="C104" s="36">
        <v>6.1</v>
      </c>
      <c r="D104" s="65">
        <v>71.739650000000012</v>
      </c>
      <c r="E104" s="37">
        <v>72.021100000000004</v>
      </c>
      <c r="F104" s="36">
        <f t="shared" si="71"/>
        <v>6.1999999999999993</v>
      </c>
      <c r="G104" s="65">
        <v>70.402799999999999</v>
      </c>
      <c r="H104" s="37">
        <v>70.562399999999997</v>
      </c>
      <c r="I104" s="4">
        <f t="shared" si="72"/>
        <v>0.28144999999999243</v>
      </c>
      <c r="J104" s="4">
        <f t="shared" si="73"/>
        <v>0.15959999999999752</v>
      </c>
      <c r="K104" s="67">
        <f t="shared" si="79"/>
        <v>2.4792499999999009</v>
      </c>
      <c r="L104" s="68">
        <f t="shared" si="74"/>
        <v>4.8739999999997963</v>
      </c>
      <c r="M104" s="41">
        <f t="shared" si="80"/>
        <v>42.646750000000303</v>
      </c>
      <c r="N104" s="18">
        <f t="shared" si="81"/>
        <v>4.9584999999998018</v>
      </c>
      <c r="O104" s="18">
        <f t="shared" si="82"/>
        <v>9.7479999999995925</v>
      </c>
      <c r="P104" s="18">
        <f t="shared" si="83"/>
        <v>85.293500000000606</v>
      </c>
      <c r="R104" s="69">
        <f t="shared" si="84"/>
        <v>100</v>
      </c>
    </row>
    <row r="105" spans="1:18" x14ac:dyDescent="0.2">
      <c r="A105" s="45">
        <v>42233</v>
      </c>
      <c r="B105" s="36" t="s">
        <v>135</v>
      </c>
      <c r="C105" s="36">
        <v>7.1</v>
      </c>
      <c r="D105" s="65">
        <v>72.966999999999999</v>
      </c>
      <c r="E105" s="37">
        <v>73.234099999999998</v>
      </c>
      <c r="F105" s="36">
        <f t="shared" si="71"/>
        <v>7.1999999999999993</v>
      </c>
      <c r="G105" s="65">
        <v>73.035349999999994</v>
      </c>
      <c r="H105" s="37">
        <v>73.178100000000001</v>
      </c>
      <c r="I105" s="4">
        <f t="shared" si="72"/>
        <v>0.26709999999999923</v>
      </c>
      <c r="J105" s="4">
        <f t="shared" si="73"/>
        <v>0.14275000000000659</v>
      </c>
      <c r="K105" s="67">
        <f t="shared" si="79"/>
        <v>1.8052500000002638</v>
      </c>
      <c r="L105" s="68">
        <f t="shared" si="74"/>
        <v>4.9739999999997053</v>
      </c>
      <c r="M105" s="41">
        <f t="shared" si="80"/>
        <v>43.220750000000031</v>
      </c>
      <c r="N105" s="18">
        <f t="shared" si="81"/>
        <v>3.6105000000005281</v>
      </c>
      <c r="O105" s="18">
        <f t="shared" si="82"/>
        <v>9.9479999999994106</v>
      </c>
      <c r="P105" s="18">
        <f t="shared" si="83"/>
        <v>86.441500000000062</v>
      </c>
      <c r="R105" s="69">
        <f t="shared" si="84"/>
        <v>100</v>
      </c>
    </row>
    <row r="106" spans="1:18" x14ac:dyDescent="0.2">
      <c r="A106" s="45">
        <v>42233</v>
      </c>
      <c r="B106" s="36" t="s">
        <v>143</v>
      </c>
      <c r="C106" s="36">
        <v>8.1</v>
      </c>
      <c r="D106" s="65">
        <v>73.611400000000003</v>
      </c>
      <c r="E106" s="37">
        <v>74.256799999999998</v>
      </c>
      <c r="F106" s="36">
        <f t="shared" si="71"/>
        <v>8.1999999999999993</v>
      </c>
      <c r="G106" s="65">
        <v>68.481500000000011</v>
      </c>
      <c r="H106" s="37">
        <v>68.761700000000005</v>
      </c>
      <c r="I106" s="4">
        <f t="shared" si="72"/>
        <v>0.64539999999999509</v>
      </c>
      <c r="J106" s="4">
        <f t="shared" si="73"/>
        <v>0.28019999999999357</v>
      </c>
      <c r="K106" s="67">
        <f t="shared" si="79"/>
        <v>7.3032499999997427</v>
      </c>
      <c r="L106" s="68">
        <f t="shared" si="74"/>
        <v>14.608000000000061</v>
      </c>
      <c r="M106" s="41">
        <f t="shared" si="80"/>
        <v>28.088750000000196</v>
      </c>
      <c r="N106" s="18">
        <f t="shared" si="81"/>
        <v>14.606499999999487</v>
      </c>
      <c r="O106" s="18">
        <f t="shared" si="82"/>
        <v>29.216000000000118</v>
      </c>
      <c r="P106" s="18">
        <f t="shared" si="83"/>
        <v>56.177500000000393</v>
      </c>
      <c r="R106" s="69">
        <f t="shared" si="84"/>
        <v>100</v>
      </c>
    </row>
    <row r="107" spans="1:18" x14ac:dyDescent="0.2">
      <c r="A107" s="45">
        <v>42233</v>
      </c>
      <c r="B107" s="36" t="s">
        <v>134</v>
      </c>
      <c r="C107" s="36">
        <v>9.1</v>
      </c>
      <c r="D107" s="65">
        <v>71.957800000000006</v>
      </c>
      <c r="E107" s="37">
        <v>72.786500000000004</v>
      </c>
      <c r="F107" s="36">
        <f t="shared" si="71"/>
        <v>9.1999999999999993</v>
      </c>
      <c r="G107" s="65">
        <v>72.99315</v>
      </c>
      <c r="H107" s="37">
        <v>73.587999999999994</v>
      </c>
      <c r="I107" s="4">
        <f t="shared" si="72"/>
        <v>0.82869999999999777</v>
      </c>
      <c r="J107" s="4">
        <f t="shared" si="73"/>
        <v>0.59484999999999388</v>
      </c>
      <c r="K107" s="67">
        <f t="shared" si="79"/>
        <v>19.889249999999755</v>
      </c>
      <c r="L107" s="68">
        <f t="shared" si="74"/>
        <v>9.3540000000001555</v>
      </c>
      <c r="M107" s="41">
        <f t="shared" si="80"/>
        <v>20.756750000000089</v>
      </c>
      <c r="N107" s="18">
        <f t="shared" si="81"/>
        <v>39.778499999999511</v>
      </c>
      <c r="O107" s="18">
        <f t="shared" si="82"/>
        <v>18.708000000000311</v>
      </c>
      <c r="P107" s="18">
        <f t="shared" si="83"/>
        <v>41.513500000000178</v>
      </c>
      <c r="R107" s="69">
        <f t="shared" si="84"/>
        <v>100</v>
      </c>
    </row>
    <row r="108" spans="1:18" x14ac:dyDescent="0.2">
      <c r="A108" s="45">
        <v>42233</v>
      </c>
      <c r="B108" s="36" t="s">
        <v>146</v>
      </c>
      <c r="C108" s="36">
        <v>10.1</v>
      </c>
      <c r="D108" s="65">
        <v>72.842500000000001</v>
      </c>
      <c r="E108" s="37">
        <v>73.187100000000001</v>
      </c>
      <c r="F108" s="36">
        <f t="shared" si="71"/>
        <v>10.199999999999999</v>
      </c>
      <c r="G108" s="65">
        <v>72.435850000000002</v>
      </c>
      <c r="H108" s="37">
        <v>72.576099999999997</v>
      </c>
      <c r="I108" s="4">
        <f t="shared" si="72"/>
        <v>0.3445999999999998</v>
      </c>
      <c r="J108" s="4">
        <f t="shared" si="73"/>
        <v>0.14024999999999466</v>
      </c>
      <c r="K108" s="67">
        <f t="shared" si="79"/>
        <v>1.7052499999997863</v>
      </c>
      <c r="L108" s="68">
        <f t="shared" si="74"/>
        <v>8.1740000000002055</v>
      </c>
      <c r="M108" s="41">
        <f t="shared" si="80"/>
        <v>40.120750000000008</v>
      </c>
      <c r="N108" s="18">
        <f t="shared" si="81"/>
        <v>3.4104999999995731</v>
      </c>
      <c r="O108" s="18">
        <f t="shared" si="82"/>
        <v>16.348000000000411</v>
      </c>
      <c r="P108" s="18">
        <f t="shared" si="83"/>
        <v>80.241500000000016</v>
      </c>
      <c r="R108" s="69">
        <f t="shared" si="84"/>
        <v>100</v>
      </c>
    </row>
    <row r="109" spans="1:18" x14ac:dyDescent="0.2">
      <c r="A109" s="45">
        <v>42233</v>
      </c>
      <c r="B109" s="36" t="s">
        <v>31</v>
      </c>
      <c r="C109" s="36">
        <v>11.1</v>
      </c>
      <c r="D109" s="65">
        <v>73.75954999999999</v>
      </c>
      <c r="E109" s="37">
        <v>77.665700000000001</v>
      </c>
      <c r="F109" s="36">
        <f t="shared" si="71"/>
        <v>11.2</v>
      </c>
      <c r="G109" s="65">
        <v>70.509350000000012</v>
      </c>
      <c r="H109" s="37">
        <v>74.412700000000001</v>
      </c>
      <c r="I109" s="4">
        <f t="shared" si="72"/>
        <v>3.9061500000000109</v>
      </c>
      <c r="J109" s="4">
        <f t="shared" si="73"/>
        <v>3.903349999999989</v>
      </c>
      <c r="K109" s="67" t="s">
        <v>83</v>
      </c>
      <c r="L109" s="67" t="s">
        <v>83</v>
      </c>
      <c r="M109" s="67" t="s">
        <v>83</v>
      </c>
      <c r="N109" s="67" t="s">
        <v>83</v>
      </c>
      <c r="O109" s="67" t="s">
        <v>83</v>
      </c>
      <c r="P109" s="67" t="s">
        <v>83</v>
      </c>
    </row>
    <row r="110" spans="1:18" x14ac:dyDescent="0.2">
      <c r="A110" s="45">
        <v>42233</v>
      </c>
      <c r="B110" s="36" t="s">
        <v>142</v>
      </c>
      <c r="C110" s="36">
        <v>12.1</v>
      </c>
      <c r="D110" s="65">
        <v>72.455600000000004</v>
      </c>
      <c r="E110" s="37">
        <v>72.9529</v>
      </c>
      <c r="F110" s="36">
        <f t="shared" si="71"/>
        <v>12.2</v>
      </c>
      <c r="G110" s="65">
        <v>73.349250000000012</v>
      </c>
      <c r="H110" s="37">
        <v>73.590999999999994</v>
      </c>
      <c r="I110" s="4">
        <f t="shared" si="72"/>
        <v>0.49729999999999563</v>
      </c>
      <c r="J110" s="4">
        <f t="shared" si="73"/>
        <v>0.24174999999998192</v>
      </c>
      <c r="K110" s="67">
        <f t="shared" ref="K110:K122" si="85">(J110*1000/25)-$Q$101</f>
        <v>5.765249999999277</v>
      </c>
      <c r="L110" s="68">
        <f t="shared" si="74"/>
        <v>10.222000000000548</v>
      </c>
      <c r="M110" s="41">
        <f t="shared" ref="M110:M122" si="86">50-((I110*1000/25)-$Q$101)</f>
        <v>34.012750000000175</v>
      </c>
      <c r="N110" s="18">
        <f t="shared" ref="N110:N122" si="87">K110/(SUM(K110:M110))*100</f>
        <v>11.530499999998554</v>
      </c>
      <c r="O110" s="18">
        <f t="shared" ref="O110:O122" si="88">L110/(SUM(K110:M110))*100</f>
        <v>20.444000000001097</v>
      </c>
      <c r="P110" s="18">
        <f t="shared" ref="P110:P122" si="89">M110/(SUM(K110:M110))*100</f>
        <v>68.025500000000349</v>
      </c>
      <c r="R110" s="69">
        <f t="shared" ref="R110:R122" si="90">SUM(N110:P110)</f>
        <v>100</v>
      </c>
    </row>
    <row r="111" spans="1:18" x14ac:dyDescent="0.2">
      <c r="A111" s="45">
        <v>42233</v>
      </c>
      <c r="B111" s="36" t="s">
        <v>133</v>
      </c>
      <c r="C111" s="36">
        <v>13.1</v>
      </c>
      <c r="D111" s="65">
        <v>68.697900000000004</v>
      </c>
      <c r="E111" s="37">
        <v>69.414500000000004</v>
      </c>
      <c r="F111" s="36">
        <f t="shared" si="71"/>
        <v>13.2</v>
      </c>
      <c r="G111" s="65">
        <v>69.041700000000006</v>
      </c>
      <c r="H111" s="37">
        <v>69.544899999999998</v>
      </c>
      <c r="I111" s="4">
        <f t="shared" si="72"/>
        <v>0.71659999999999968</v>
      </c>
      <c r="J111" s="4">
        <f t="shared" si="73"/>
        <v>0.50319999999999254</v>
      </c>
      <c r="K111" s="67">
        <f t="shared" si="85"/>
        <v>16.223249999999702</v>
      </c>
      <c r="L111" s="68">
        <f t="shared" si="74"/>
        <v>8.5360000000002856</v>
      </c>
      <c r="M111" s="41">
        <f t="shared" si="86"/>
        <v>25.240750000000013</v>
      </c>
      <c r="N111" s="18">
        <f t="shared" si="87"/>
        <v>32.446499999999403</v>
      </c>
      <c r="O111" s="18">
        <f t="shared" si="88"/>
        <v>17.072000000000571</v>
      </c>
      <c r="P111" s="18">
        <f t="shared" si="89"/>
        <v>50.481500000000025</v>
      </c>
      <c r="R111" s="69">
        <f t="shared" si="90"/>
        <v>100</v>
      </c>
    </row>
    <row r="112" spans="1:18" x14ac:dyDescent="0.2">
      <c r="A112" s="45">
        <v>42233</v>
      </c>
      <c r="B112" s="36" t="s">
        <v>130</v>
      </c>
      <c r="C112" s="36">
        <v>14.1</v>
      </c>
      <c r="D112" s="65">
        <v>68.684550000000002</v>
      </c>
      <c r="E112" s="37">
        <v>69.324600000000004</v>
      </c>
      <c r="F112" s="36">
        <f t="shared" si="71"/>
        <v>14.2</v>
      </c>
      <c r="G112" s="65">
        <v>69.25030000000001</v>
      </c>
      <c r="H112" s="37">
        <v>69.684600000000003</v>
      </c>
      <c r="I112" s="4">
        <f t="shared" si="72"/>
        <v>0.64005000000000223</v>
      </c>
      <c r="J112" s="4">
        <f t="shared" si="73"/>
        <v>0.43429999999999325</v>
      </c>
      <c r="K112" s="67">
        <f t="shared" si="85"/>
        <v>13.46724999999973</v>
      </c>
      <c r="L112" s="68">
        <f t="shared" si="74"/>
        <v>8.2300000000003593</v>
      </c>
      <c r="M112" s="41">
        <f t="shared" si="86"/>
        <v>28.302749999999911</v>
      </c>
      <c r="N112" s="18">
        <f t="shared" si="87"/>
        <v>26.93449999999946</v>
      </c>
      <c r="O112" s="18">
        <f t="shared" si="88"/>
        <v>16.460000000000719</v>
      </c>
      <c r="P112" s="18">
        <f t="shared" si="89"/>
        <v>56.605499999999822</v>
      </c>
      <c r="R112" s="69">
        <f t="shared" si="90"/>
        <v>100</v>
      </c>
    </row>
    <row r="113" spans="1:18" x14ac:dyDescent="0.2">
      <c r="A113" s="45">
        <v>42233</v>
      </c>
      <c r="B113" s="36" t="s">
        <v>136</v>
      </c>
      <c r="C113" s="36">
        <v>15.1</v>
      </c>
      <c r="D113" s="65">
        <v>68.769350000000003</v>
      </c>
      <c r="E113" s="37">
        <v>69.336799999999997</v>
      </c>
      <c r="F113" s="36">
        <f t="shared" si="71"/>
        <v>15.2</v>
      </c>
      <c r="G113" s="65">
        <v>67.238600000000005</v>
      </c>
      <c r="H113" s="37">
        <v>67.645799999999994</v>
      </c>
      <c r="I113" s="4">
        <f t="shared" si="72"/>
        <v>0.56744999999999379</v>
      </c>
      <c r="J113" s="4">
        <f t="shared" si="73"/>
        <v>0.4071999999999889</v>
      </c>
      <c r="K113" s="67">
        <f t="shared" si="85"/>
        <v>12.383249999999556</v>
      </c>
      <c r="L113" s="68">
        <f t="shared" si="74"/>
        <v>6.4100000000001955</v>
      </c>
      <c r="M113" s="41">
        <f t="shared" si="86"/>
        <v>31.206750000000248</v>
      </c>
      <c r="N113" s="18">
        <f t="shared" si="87"/>
        <v>24.766499999999112</v>
      </c>
      <c r="O113" s="18">
        <f t="shared" si="88"/>
        <v>12.820000000000393</v>
      </c>
      <c r="P113" s="18">
        <f t="shared" si="89"/>
        <v>62.413500000000496</v>
      </c>
      <c r="R113" s="69">
        <f t="shared" si="90"/>
        <v>100</v>
      </c>
    </row>
    <row r="114" spans="1:18" x14ac:dyDescent="0.2">
      <c r="A114" s="45">
        <v>42233</v>
      </c>
      <c r="B114" s="36" t="s">
        <v>139</v>
      </c>
      <c r="C114" s="36">
        <v>16.100000000000001</v>
      </c>
      <c r="D114" s="65">
        <v>68.671500000000009</v>
      </c>
      <c r="E114" s="37">
        <v>68.979500000000002</v>
      </c>
      <c r="F114" s="36">
        <f t="shared" si="71"/>
        <v>16.200000000000003</v>
      </c>
      <c r="G114" s="65">
        <v>69.712350000000001</v>
      </c>
      <c r="H114" s="37">
        <v>69.871600000000001</v>
      </c>
      <c r="I114" s="4">
        <f t="shared" si="72"/>
        <v>0.30799999999999272</v>
      </c>
      <c r="J114" s="4">
        <f t="shared" si="73"/>
        <v>0.15925000000000011</v>
      </c>
      <c r="K114" s="67">
        <f t="shared" si="85"/>
        <v>2.4652500000000046</v>
      </c>
      <c r="L114" s="68">
        <f t="shared" si="74"/>
        <v>5.9499999999997044</v>
      </c>
      <c r="M114" s="41">
        <f t="shared" si="86"/>
        <v>41.584750000000291</v>
      </c>
      <c r="N114" s="18">
        <f t="shared" si="87"/>
        <v>4.9305000000000092</v>
      </c>
      <c r="O114" s="18">
        <f t="shared" si="88"/>
        <v>11.899999999999409</v>
      </c>
      <c r="P114" s="18">
        <f t="shared" si="89"/>
        <v>83.169500000000582</v>
      </c>
      <c r="R114" s="69">
        <f t="shared" si="90"/>
        <v>100</v>
      </c>
    </row>
    <row r="115" spans="1:18" x14ac:dyDescent="0.2">
      <c r="A115" s="45">
        <v>42233</v>
      </c>
      <c r="B115" s="36" t="s">
        <v>131</v>
      </c>
      <c r="C115" s="36">
        <v>18.100000000000001</v>
      </c>
      <c r="D115" s="65">
        <v>68.666499999999999</v>
      </c>
      <c r="E115" s="37">
        <v>69.296000000000006</v>
      </c>
      <c r="F115" s="36">
        <f t="shared" si="71"/>
        <v>18.200000000000003</v>
      </c>
      <c r="G115" s="65">
        <v>70.476650000000006</v>
      </c>
      <c r="H115" s="37">
        <v>70.852900000000005</v>
      </c>
      <c r="I115" s="4">
        <f t="shared" si="72"/>
        <v>0.62950000000000728</v>
      </c>
      <c r="J115" s="4">
        <f t="shared" si="73"/>
        <v>0.37624999999999886</v>
      </c>
      <c r="K115" s="67">
        <f t="shared" si="85"/>
        <v>11.145249999999955</v>
      </c>
      <c r="L115" s="68">
        <f t="shared" si="74"/>
        <v>10.130000000000337</v>
      </c>
      <c r="M115" s="41">
        <f t="shared" si="86"/>
        <v>28.724749999999709</v>
      </c>
      <c r="N115" s="18">
        <f t="shared" si="87"/>
        <v>22.290499999999909</v>
      </c>
      <c r="O115" s="18">
        <f t="shared" si="88"/>
        <v>20.260000000000673</v>
      </c>
      <c r="P115" s="18">
        <f t="shared" si="89"/>
        <v>57.449499999999418</v>
      </c>
      <c r="R115" s="69">
        <f t="shared" si="90"/>
        <v>100</v>
      </c>
    </row>
    <row r="116" spans="1:18" x14ac:dyDescent="0.2">
      <c r="A116" s="45">
        <v>42233</v>
      </c>
      <c r="B116" s="36" t="s">
        <v>128</v>
      </c>
      <c r="C116" s="36">
        <v>19.100000000000001</v>
      </c>
      <c r="D116" s="65">
        <v>71.837299999999999</v>
      </c>
      <c r="E116" s="37">
        <v>72.8386</v>
      </c>
      <c r="F116" s="36">
        <f t="shared" si="71"/>
        <v>19.200000000000003</v>
      </c>
      <c r="G116" s="65">
        <v>72.089750000000009</v>
      </c>
      <c r="H116" s="37">
        <v>72.622900000000001</v>
      </c>
      <c r="I116" s="4">
        <f t="shared" si="72"/>
        <v>1.0013000000000005</v>
      </c>
      <c r="J116" s="4">
        <f t="shared" si="73"/>
        <v>0.53314999999999202</v>
      </c>
      <c r="K116" s="67">
        <f t="shared" si="85"/>
        <v>17.421249999999681</v>
      </c>
      <c r="L116" s="68">
        <f t="shared" si="74"/>
        <v>18.72600000000034</v>
      </c>
      <c r="M116" s="41">
        <f t="shared" si="86"/>
        <v>13.852749999999979</v>
      </c>
      <c r="N116" s="18">
        <f t="shared" si="87"/>
        <v>34.842499999999362</v>
      </c>
      <c r="O116" s="18">
        <f t="shared" si="88"/>
        <v>37.45200000000068</v>
      </c>
      <c r="P116" s="18">
        <f t="shared" si="89"/>
        <v>27.705499999999962</v>
      </c>
      <c r="R116" s="69">
        <f t="shared" si="90"/>
        <v>100</v>
      </c>
    </row>
    <row r="117" spans="1:18" x14ac:dyDescent="0.2">
      <c r="A117" s="45">
        <v>42233</v>
      </c>
      <c r="B117" s="36" t="s">
        <v>141</v>
      </c>
      <c r="C117" s="36">
        <v>20.100000000000001</v>
      </c>
      <c r="D117" s="65">
        <v>71.064549999999997</v>
      </c>
      <c r="E117" s="37">
        <v>71.473200000000006</v>
      </c>
      <c r="F117" s="36">
        <f t="shared" si="71"/>
        <v>20.200000000000003</v>
      </c>
      <c r="G117" s="65">
        <v>73.561199999999999</v>
      </c>
      <c r="H117" s="37">
        <v>73.7667</v>
      </c>
      <c r="I117" s="4">
        <f t="shared" si="72"/>
        <v>0.40865000000000862</v>
      </c>
      <c r="J117" s="4">
        <f t="shared" si="73"/>
        <v>0.20550000000000068</v>
      </c>
      <c r="K117" s="67">
        <f t="shared" si="85"/>
        <v>4.3152500000000273</v>
      </c>
      <c r="L117" s="68">
        <f t="shared" si="74"/>
        <v>8.1260000000003174</v>
      </c>
      <c r="M117" s="41">
        <f t="shared" si="86"/>
        <v>37.558749999999655</v>
      </c>
      <c r="N117" s="18">
        <f t="shared" si="87"/>
        <v>8.6305000000000547</v>
      </c>
      <c r="O117" s="18">
        <f t="shared" si="88"/>
        <v>16.252000000000635</v>
      </c>
      <c r="P117" s="18">
        <f t="shared" si="89"/>
        <v>75.11749999999931</v>
      </c>
      <c r="R117" s="69">
        <f t="shared" si="90"/>
        <v>100</v>
      </c>
    </row>
    <row r="118" spans="1:18" x14ac:dyDescent="0.2">
      <c r="A118" s="45">
        <v>42233</v>
      </c>
      <c r="B118" s="36" t="s">
        <v>137</v>
      </c>
      <c r="C118" s="36">
        <v>21.1</v>
      </c>
      <c r="D118" s="65">
        <v>73.268749999999997</v>
      </c>
      <c r="E118" s="37">
        <v>73.8626</v>
      </c>
      <c r="F118" s="36">
        <f t="shared" si="71"/>
        <v>21.200000000000003</v>
      </c>
      <c r="G118" s="65">
        <v>71.853449999999995</v>
      </c>
      <c r="H118" s="37">
        <v>72.222999999999999</v>
      </c>
      <c r="I118" s="4">
        <f t="shared" si="72"/>
        <v>0.59385000000000332</v>
      </c>
      <c r="J118" s="4">
        <f t="shared" si="73"/>
        <v>0.36955000000000382</v>
      </c>
      <c r="K118" s="67">
        <f t="shared" si="85"/>
        <v>10.877250000000153</v>
      </c>
      <c r="L118" s="68">
        <f t="shared" si="74"/>
        <v>8.97199999999998</v>
      </c>
      <c r="M118" s="41">
        <f t="shared" si="86"/>
        <v>30.150749999999867</v>
      </c>
      <c r="N118" s="18">
        <f t="shared" si="87"/>
        <v>21.754500000000306</v>
      </c>
      <c r="O118" s="18">
        <f t="shared" si="88"/>
        <v>17.94399999999996</v>
      </c>
      <c r="P118" s="18">
        <f t="shared" si="89"/>
        <v>60.301499999999727</v>
      </c>
      <c r="R118" s="69">
        <f t="shared" si="90"/>
        <v>100</v>
      </c>
    </row>
    <row r="119" spans="1:18" x14ac:dyDescent="0.2">
      <c r="A119" s="45">
        <v>42233</v>
      </c>
      <c r="B119" s="36" t="s">
        <v>144</v>
      </c>
      <c r="C119" s="36">
        <v>22.1</v>
      </c>
      <c r="D119" s="65">
        <v>68.404449999999997</v>
      </c>
      <c r="E119" s="37">
        <v>68.782200000000003</v>
      </c>
      <c r="F119" s="36">
        <f t="shared" si="71"/>
        <v>22.200000000000003</v>
      </c>
      <c r="G119" s="65">
        <v>71.188999999999993</v>
      </c>
      <c r="H119" s="37">
        <v>71.351600000000005</v>
      </c>
      <c r="I119" s="4">
        <f t="shared" si="72"/>
        <v>0.37775000000000603</v>
      </c>
      <c r="J119" s="4">
        <f t="shared" si="73"/>
        <v>0.16260000000001185</v>
      </c>
      <c r="K119" s="67">
        <f t="shared" si="85"/>
        <v>2.5992500000004739</v>
      </c>
      <c r="L119" s="68">
        <f t="shared" si="74"/>
        <v>8.6059999999997672</v>
      </c>
      <c r="M119" s="41">
        <f t="shared" si="86"/>
        <v>38.794749999999759</v>
      </c>
      <c r="N119" s="18">
        <f t="shared" si="87"/>
        <v>5.1985000000009478</v>
      </c>
      <c r="O119" s="18">
        <f t="shared" si="88"/>
        <v>17.211999999999534</v>
      </c>
      <c r="P119" s="18">
        <f t="shared" si="89"/>
        <v>77.589499999999518</v>
      </c>
      <c r="R119" s="69">
        <f t="shared" si="90"/>
        <v>100</v>
      </c>
    </row>
    <row r="120" spans="1:18" x14ac:dyDescent="0.2">
      <c r="A120" s="45">
        <v>42233</v>
      </c>
      <c r="B120" s="36" t="s">
        <v>140</v>
      </c>
      <c r="C120" s="36">
        <v>23.1</v>
      </c>
      <c r="D120" s="65">
        <v>71.703100000000006</v>
      </c>
      <c r="E120" s="37">
        <v>72.1995</v>
      </c>
      <c r="F120" s="36">
        <f t="shared" si="71"/>
        <v>23.200000000000003</v>
      </c>
      <c r="G120" s="65">
        <v>71.001750000000001</v>
      </c>
      <c r="H120" s="37">
        <v>71.190600000000003</v>
      </c>
      <c r="I120" s="4">
        <f t="shared" si="72"/>
        <v>0.49639999999999418</v>
      </c>
      <c r="J120" s="4">
        <f t="shared" si="73"/>
        <v>0.18885000000000218</v>
      </c>
      <c r="K120" s="67">
        <f t="shared" si="85"/>
        <v>3.6492500000000874</v>
      </c>
      <c r="L120" s="68">
        <f t="shared" si="74"/>
        <v>12.30199999999968</v>
      </c>
      <c r="M120" s="41">
        <f t="shared" si="86"/>
        <v>34.048750000000233</v>
      </c>
      <c r="N120" s="18">
        <f t="shared" si="87"/>
        <v>7.2985000000001747</v>
      </c>
      <c r="O120" s="18">
        <f t="shared" si="88"/>
        <v>24.60399999999936</v>
      </c>
      <c r="P120" s="18">
        <f t="shared" si="89"/>
        <v>68.097500000000466</v>
      </c>
      <c r="R120" s="69">
        <f t="shared" si="90"/>
        <v>100</v>
      </c>
    </row>
    <row r="121" spans="1:18" x14ac:dyDescent="0.2">
      <c r="A121" s="45">
        <v>42233</v>
      </c>
      <c r="B121" s="36" t="s">
        <v>145</v>
      </c>
      <c r="C121" s="36">
        <v>24.1</v>
      </c>
      <c r="D121" s="65">
        <v>71.351249999999993</v>
      </c>
      <c r="E121" s="37">
        <v>71.732100000000003</v>
      </c>
      <c r="F121" s="36">
        <f t="shared" si="71"/>
        <v>24.200000000000003</v>
      </c>
      <c r="G121" s="65">
        <v>71.001199999999997</v>
      </c>
      <c r="H121" s="37">
        <v>71.171000000000006</v>
      </c>
      <c r="I121" s="4">
        <f t="shared" si="72"/>
        <v>0.38085000000000946</v>
      </c>
      <c r="J121" s="4">
        <f t="shared" si="73"/>
        <v>0.16980000000000928</v>
      </c>
      <c r="K121" s="67">
        <f t="shared" si="85"/>
        <v>2.8872500000003711</v>
      </c>
      <c r="L121" s="68">
        <f t="shared" si="74"/>
        <v>8.4420000000000073</v>
      </c>
      <c r="M121" s="41">
        <f t="shared" si="86"/>
        <v>38.670749999999622</v>
      </c>
      <c r="N121" s="18">
        <f t="shared" si="87"/>
        <v>5.7745000000007423</v>
      </c>
      <c r="O121" s="18">
        <f t="shared" si="88"/>
        <v>16.884000000000015</v>
      </c>
      <c r="P121" s="18">
        <f t="shared" si="89"/>
        <v>77.341499999999243</v>
      </c>
      <c r="R121" s="69">
        <f t="shared" si="90"/>
        <v>100</v>
      </c>
    </row>
    <row r="122" spans="1:18" x14ac:dyDescent="0.2">
      <c r="A122" s="45">
        <v>42233</v>
      </c>
      <c r="B122" s="36" t="s">
        <v>138</v>
      </c>
      <c r="C122" s="36">
        <v>26.1</v>
      </c>
      <c r="D122" s="65">
        <v>71.190449999999998</v>
      </c>
      <c r="E122" s="37">
        <v>71.595100000000002</v>
      </c>
      <c r="F122" s="36">
        <f t="shared" si="71"/>
        <v>26.200000000000003</v>
      </c>
      <c r="G122" s="65">
        <v>68.245000000000005</v>
      </c>
      <c r="H122" s="37">
        <v>68.432299999999998</v>
      </c>
      <c r="I122" s="4">
        <f t="shared" si="72"/>
        <v>0.40465000000000373</v>
      </c>
      <c r="J122" s="4">
        <f t="shared" si="73"/>
        <v>0.18729999999999336</v>
      </c>
      <c r="K122" s="67">
        <f t="shared" si="85"/>
        <v>3.5872499999997345</v>
      </c>
      <c r="L122" s="68">
        <f t="shared" si="74"/>
        <v>8.6940000000004147</v>
      </c>
      <c r="M122" s="41">
        <f t="shared" si="86"/>
        <v>37.718749999999851</v>
      </c>
      <c r="N122" s="18">
        <f t="shared" si="87"/>
        <v>7.174499999999469</v>
      </c>
      <c r="O122" s="18">
        <f t="shared" si="88"/>
        <v>17.388000000000829</v>
      </c>
      <c r="P122" s="18">
        <f t="shared" si="89"/>
        <v>75.437499999999702</v>
      </c>
      <c r="R122" s="69">
        <f t="shared" si="90"/>
        <v>100</v>
      </c>
    </row>
  </sheetData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120"/>
  <sheetViews>
    <sheetView workbookViewId="0"/>
  </sheetViews>
  <sheetFormatPr defaultColWidth="14.28515625" defaultRowHeight="11.25" x14ac:dyDescent="0.2"/>
  <cols>
    <col min="1" max="3" width="14.28515625" style="53"/>
    <col min="4" max="4" width="14.28515625" style="66"/>
    <col min="5" max="6" width="14.28515625" style="53"/>
    <col min="7" max="7" width="14.28515625" style="66"/>
    <col min="8" max="16384" width="14.28515625" style="53"/>
  </cols>
  <sheetData>
    <row r="1" spans="1:16" ht="12" x14ac:dyDescent="0.2">
      <c r="A1" s="62" t="s">
        <v>49</v>
      </c>
      <c r="B1" s="52" t="s">
        <v>5</v>
      </c>
      <c r="C1" s="36" t="s">
        <v>6</v>
      </c>
      <c r="D1" s="37" t="s">
        <v>7</v>
      </c>
      <c r="E1" s="37" t="s">
        <v>8</v>
      </c>
      <c r="F1" s="36" t="s">
        <v>6</v>
      </c>
      <c r="G1" s="37" t="s">
        <v>7</v>
      </c>
      <c r="H1" s="37" t="s">
        <v>9</v>
      </c>
      <c r="J1" s="57">
        <v>42194</v>
      </c>
      <c r="K1" s="58" t="s">
        <v>29</v>
      </c>
      <c r="L1" s="58"/>
      <c r="M1" s="58" t="s">
        <v>29</v>
      </c>
      <c r="N1" s="58"/>
      <c r="O1" s="58" t="s">
        <v>151</v>
      </c>
      <c r="P1" s="58" t="s">
        <v>152</v>
      </c>
    </row>
    <row r="2" spans="1:16" x14ac:dyDescent="0.2">
      <c r="A2" s="38" t="s">
        <v>30</v>
      </c>
      <c r="B2" s="55" t="s">
        <v>10</v>
      </c>
      <c r="C2" s="38" t="s">
        <v>11</v>
      </c>
      <c r="D2" s="39" t="s">
        <v>11</v>
      </c>
      <c r="E2" s="39" t="s">
        <v>13</v>
      </c>
      <c r="F2" s="38" t="s">
        <v>12</v>
      </c>
      <c r="G2" s="39" t="s">
        <v>12</v>
      </c>
      <c r="H2" s="39" t="s">
        <v>13</v>
      </c>
      <c r="J2" s="59" t="s">
        <v>6</v>
      </c>
      <c r="K2" s="59" t="s">
        <v>0</v>
      </c>
      <c r="L2" s="59" t="s">
        <v>6</v>
      </c>
      <c r="M2" s="59" t="s">
        <v>0</v>
      </c>
      <c r="N2" s="59"/>
      <c r="O2" s="59" t="s">
        <v>14</v>
      </c>
      <c r="P2" s="59" t="s">
        <v>153</v>
      </c>
    </row>
    <row r="3" spans="1:16" x14ac:dyDescent="0.2">
      <c r="A3" s="45">
        <v>42194</v>
      </c>
      <c r="B3" s="36" t="s">
        <v>45</v>
      </c>
      <c r="C3" s="36">
        <v>1.1000000000000001</v>
      </c>
      <c r="D3" s="65">
        <v>70.823900000000009</v>
      </c>
      <c r="E3" s="37">
        <v>71.726500000000001</v>
      </c>
      <c r="F3" s="36">
        <v>1.2000000000000002</v>
      </c>
      <c r="G3" s="65">
        <v>63.674050000000001</v>
      </c>
      <c r="H3" s="37">
        <v>64.288700000000006</v>
      </c>
      <c r="J3" s="58">
        <v>1.1000000000000001</v>
      </c>
      <c r="K3" s="60">
        <v>70.823900000000009</v>
      </c>
      <c r="L3" s="58">
        <f>J3+0.1</f>
        <v>1.2000000000000002</v>
      </c>
      <c r="M3" s="60">
        <v>63.674050000000001</v>
      </c>
      <c r="N3" s="60"/>
      <c r="O3" s="61">
        <v>42194</v>
      </c>
      <c r="P3" s="58">
        <v>1.1000000000000001</v>
      </c>
    </row>
    <row r="4" spans="1:16" x14ac:dyDescent="0.2">
      <c r="A4" s="45">
        <v>42194</v>
      </c>
      <c r="B4" s="36" t="s">
        <v>34</v>
      </c>
      <c r="C4" s="36">
        <v>4.0999999999999996</v>
      </c>
      <c r="D4" s="65">
        <v>71.237849999999995</v>
      </c>
      <c r="E4" s="37">
        <v>71.888599999999997</v>
      </c>
      <c r="F4" s="36">
        <v>4.1999999999999993</v>
      </c>
      <c r="G4" s="65">
        <v>67.122450000000001</v>
      </c>
      <c r="H4" s="37">
        <v>67.460400000000007</v>
      </c>
      <c r="J4" s="58">
        <v>4.0999999999999996</v>
      </c>
      <c r="K4" s="60">
        <v>71.237849999999995</v>
      </c>
      <c r="L4" s="58">
        <f t="shared" ref="L4:L20" si="0">J4+0.1</f>
        <v>4.1999999999999993</v>
      </c>
      <c r="M4" s="60">
        <v>67.122450000000001</v>
      </c>
      <c r="N4" s="60"/>
      <c r="O4" s="61">
        <v>42194</v>
      </c>
      <c r="P4" s="58">
        <v>4.0999999999999996</v>
      </c>
    </row>
    <row r="5" spans="1:16" x14ac:dyDescent="0.2">
      <c r="A5" s="45">
        <v>42194</v>
      </c>
      <c r="B5" s="36" t="s">
        <v>37</v>
      </c>
      <c r="C5" s="36">
        <v>6.1</v>
      </c>
      <c r="D5" s="65">
        <v>71.739650000000012</v>
      </c>
      <c r="E5" s="37">
        <v>72.3874</v>
      </c>
      <c r="F5" s="36">
        <v>6.1999999999999993</v>
      </c>
      <c r="G5" s="65">
        <v>70.402799999999999</v>
      </c>
      <c r="H5" s="37">
        <v>70.674700000000001</v>
      </c>
      <c r="J5" s="58">
        <v>6.1</v>
      </c>
      <c r="K5" s="60">
        <v>71.739650000000012</v>
      </c>
      <c r="L5" s="58">
        <f t="shared" si="0"/>
        <v>6.1999999999999993</v>
      </c>
      <c r="M5" s="60">
        <v>70.402799999999999</v>
      </c>
      <c r="N5" s="60"/>
      <c r="O5" s="61">
        <v>42194</v>
      </c>
      <c r="P5" s="58">
        <v>6.1</v>
      </c>
    </row>
    <row r="6" spans="1:16" x14ac:dyDescent="0.2">
      <c r="A6" s="45">
        <v>42194</v>
      </c>
      <c r="B6" s="36" t="s">
        <v>35</v>
      </c>
      <c r="C6" s="36">
        <v>7.1</v>
      </c>
      <c r="D6" s="65">
        <v>72.966999999999999</v>
      </c>
      <c r="E6" s="37">
        <v>73.5535</v>
      </c>
      <c r="F6" s="36">
        <v>7.1999999999999993</v>
      </c>
      <c r="G6" s="65">
        <v>73.035349999999994</v>
      </c>
      <c r="H6" s="37">
        <v>73.3416</v>
      </c>
      <c r="J6" s="58">
        <v>7.1</v>
      </c>
      <c r="K6" s="60">
        <v>72.966999999999999</v>
      </c>
      <c r="L6" s="58">
        <f t="shared" si="0"/>
        <v>7.1999999999999993</v>
      </c>
      <c r="M6" s="60">
        <v>73.035349999999994</v>
      </c>
      <c r="N6" s="60"/>
      <c r="O6" s="61">
        <v>42194</v>
      </c>
      <c r="P6" s="58">
        <v>7.1</v>
      </c>
    </row>
    <row r="7" spans="1:16" x14ac:dyDescent="0.2">
      <c r="A7" s="45">
        <v>42194</v>
      </c>
      <c r="B7" s="36" t="s">
        <v>44</v>
      </c>
      <c r="C7" s="36">
        <v>8.1</v>
      </c>
      <c r="D7" s="65">
        <v>73.611400000000003</v>
      </c>
      <c r="E7" s="37">
        <v>74.0334</v>
      </c>
      <c r="F7" s="36">
        <v>8.1999999999999993</v>
      </c>
      <c r="G7" s="65">
        <v>68.481500000000011</v>
      </c>
      <c r="H7" s="37">
        <v>68.664500000000004</v>
      </c>
      <c r="J7" s="58">
        <v>8.1</v>
      </c>
      <c r="K7" s="60">
        <v>73.611400000000003</v>
      </c>
      <c r="L7" s="58">
        <f t="shared" si="0"/>
        <v>8.1999999999999993</v>
      </c>
      <c r="M7" s="60">
        <v>68.481500000000011</v>
      </c>
      <c r="N7" s="60"/>
      <c r="O7" s="61">
        <v>42194</v>
      </c>
      <c r="P7" s="58">
        <v>8.1</v>
      </c>
    </row>
    <row r="8" spans="1:16" x14ac:dyDescent="0.2">
      <c r="A8" s="45">
        <v>42194</v>
      </c>
      <c r="B8" s="36" t="s">
        <v>33</v>
      </c>
      <c r="C8" s="36">
        <v>9.1</v>
      </c>
      <c r="D8" s="65">
        <v>71.957800000000006</v>
      </c>
      <c r="E8" s="37">
        <v>72.4452</v>
      </c>
      <c r="F8" s="36">
        <v>9.1999999999999993</v>
      </c>
      <c r="G8" s="65">
        <v>72.99315</v>
      </c>
      <c r="H8" s="37">
        <v>73.179599999999994</v>
      </c>
      <c r="J8" s="58">
        <v>9.1</v>
      </c>
      <c r="K8" s="60">
        <v>71.957800000000006</v>
      </c>
      <c r="L8" s="58">
        <f t="shared" si="0"/>
        <v>9.1999999999999993</v>
      </c>
      <c r="M8" s="60">
        <v>72.99315</v>
      </c>
      <c r="N8" s="60"/>
      <c r="O8" s="61">
        <v>42194</v>
      </c>
      <c r="P8" s="58">
        <v>9.1</v>
      </c>
    </row>
    <row r="9" spans="1:16" x14ac:dyDescent="0.2">
      <c r="A9" s="45">
        <v>42194</v>
      </c>
      <c r="B9" s="36" t="s">
        <v>42</v>
      </c>
      <c r="C9" s="36">
        <v>10.1</v>
      </c>
      <c r="D9" s="65">
        <v>72.842500000000001</v>
      </c>
      <c r="E9" s="37">
        <v>73.527900000000002</v>
      </c>
      <c r="F9" s="36">
        <v>10.199999999999999</v>
      </c>
      <c r="G9" s="65">
        <v>72.435850000000002</v>
      </c>
      <c r="H9" s="37">
        <v>72.750500000000002</v>
      </c>
      <c r="J9" s="58">
        <v>10.1</v>
      </c>
      <c r="K9" s="60">
        <v>72.842500000000001</v>
      </c>
      <c r="L9" s="58">
        <f t="shared" si="0"/>
        <v>10.199999999999999</v>
      </c>
      <c r="M9" s="60">
        <v>72.435850000000002</v>
      </c>
      <c r="N9" s="60"/>
      <c r="O9" s="61">
        <v>42194</v>
      </c>
      <c r="P9" s="58">
        <v>10.1</v>
      </c>
    </row>
    <row r="10" spans="1:16" x14ac:dyDescent="0.2">
      <c r="A10" s="45">
        <v>42194</v>
      </c>
      <c r="B10" s="36" t="s">
        <v>40</v>
      </c>
      <c r="C10" s="36">
        <v>11.1</v>
      </c>
      <c r="D10" s="65">
        <v>73.75954999999999</v>
      </c>
      <c r="E10" s="37">
        <v>74.207099999999997</v>
      </c>
      <c r="F10" s="36">
        <v>11.2</v>
      </c>
      <c r="G10" s="65">
        <v>70.509350000000012</v>
      </c>
      <c r="H10" s="37">
        <v>70.692800000000005</v>
      </c>
      <c r="J10" s="58">
        <v>11.1</v>
      </c>
      <c r="K10" s="60">
        <v>73.75954999999999</v>
      </c>
      <c r="L10" s="58">
        <f t="shared" si="0"/>
        <v>11.2</v>
      </c>
      <c r="M10" s="60">
        <v>70.509350000000012</v>
      </c>
      <c r="N10" s="60"/>
      <c r="O10" s="61">
        <v>42194</v>
      </c>
      <c r="P10" s="58">
        <v>11.1</v>
      </c>
    </row>
    <row r="11" spans="1:16" x14ac:dyDescent="0.2">
      <c r="A11" s="45">
        <v>42194</v>
      </c>
      <c r="B11" s="36" t="s">
        <v>41</v>
      </c>
      <c r="C11" s="36">
        <v>12.1</v>
      </c>
      <c r="D11" s="65">
        <v>72.455600000000004</v>
      </c>
      <c r="E11" s="37">
        <v>73.092500000000001</v>
      </c>
      <c r="F11" s="36">
        <v>12.2</v>
      </c>
      <c r="G11" s="65">
        <v>73.349250000000012</v>
      </c>
      <c r="H11" s="37">
        <v>73.715800000000002</v>
      </c>
      <c r="J11" s="58">
        <v>12.1</v>
      </c>
      <c r="K11" s="60">
        <v>72.455600000000004</v>
      </c>
      <c r="L11" s="58">
        <f t="shared" si="0"/>
        <v>12.2</v>
      </c>
      <c r="M11" s="60">
        <v>73.349250000000012</v>
      </c>
      <c r="N11" s="60"/>
      <c r="O11" s="61">
        <v>42194</v>
      </c>
      <c r="P11" s="58">
        <v>12.1</v>
      </c>
    </row>
    <row r="12" spans="1:16" x14ac:dyDescent="0.2">
      <c r="A12" s="45">
        <v>42194</v>
      </c>
      <c r="B12" s="36" t="s">
        <v>38</v>
      </c>
      <c r="C12" s="36">
        <v>13.1</v>
      </c>
      <c r="D12" s="65">
        <v>68.697900000000004</v>
      </c>
      <c r="E12" s="37">
        <v>69.139799999999994</v>
      </c>
      <c r="F12" s="36">
        <v>13.2</v>
      </c>
      <c r="G12" s="65">
        <v>69.041700000000006</v>
      </c>
      <c r="H12" s="37">
        <v>69.226399999999998</v>
      </c>
      <c r="J12" s="58">
        <v>13.1</v>
      </c>
      <c r="K12" s="60">
        <v>68.697900000000004</v>
      </c>
      <c r="L12" s="58">
        <f t="shared" si="0"/>
        <v>13.2</v>
      </c>
      <c r="M12" s="60">
        <v>69.041700000000006</v>
      </c>
      <c r="N12" s="60"/>
      <c r="O12" s="61">
        <v>42194</v>
      </c>
      <c r="P12" s="58">
        <v>13.1</v>
      </c>
    </row>
    <row r="13" spans="1:16" x14ac:dyDescent="0.2">
      <c r="A13" s="45">
        <v>42194</v>
      </c>
      <c r="B13" s="36" t="s">
        <v>31</v>
      </c>
      <c r="C13" s="36">
        <v>14.1</v>
      </c>
      <c r="D13" s="65">
        <v>68.684550000000002</v>
      </c>
      <c r="E13" s="37">
        <v>72.585899999999995</v>
      </c>
      <c r="F13" s="36">
        <v>14.2</v>
      </c>
      <c r="G13" s="65">
        <v>69.25030000000001</v>
      </c>
      <c r="H13" s="37">
        <v>73.154300000000006</v>
      </c>
      <c r="J13" s="58">
        <v>14.1</v>
      </c>
      <c r="K13" s="60">
        <v>68.684550000000002</v>
      </c>
      <c r="L13" s="58">
        <f t="shared" si="0"/>
        <v>14.2</v>
      </c>
      <c r="M13" s="60">
        <v>69.25030000000001</v>
      </c>
      <c r="N13" s="60"/>
      <c r="O13" s="61">
        <v>42194</v>
      </c>
      <c r="P13" s="58">
        <v>14.1</v>
      </c>
    </row>
    <row r="14" spans="1:16" x14ac:dyDescent="0.2">
      <c r="A14" s="45">
        <v>42194</v>
      </c>
      <c r="B14" s="36" t="s">
        <v>43</v>
      </c>
      <c r="C14" s="36">
        <v>15.1</v>
      </c>
      <c r="D14" s="65">
        <v>68.769350000000003</v>
      </c>
      <c r="E14" s="37">
        <v>69.148300000000006</v>
      </c>
      <c r="F14" s="36">
        <v>15.2</v>
      </c>
      <c r="G14" s="65">
        <v>67.238600000000005</v>
      </c>
      <c r="H14" s="37">
        <v>67.396699999999996</v>
      </c>
      <c r="J14" s="58">
        <v>15.1</v>
      </c>
      <c r="K14" s="60">
        <v>68.769350000000003</v>
      </c>
      <c r="L14" s="58">
        <f t="shared" si="0"/>
        <v>15.2</v>
      </c>
      <c r="M14" s="60">
        <v>67.238600000000005</v>
      </c>
      <c r="N14" s="60"/>
      <c r="O14" s="61">
        <v>42194</v>
      </c>
      <c r="P14" s="58">
        <v>15.1</v>
      </c>
    </row>
    <row r="15" spans="1:16" x14ac:dyDescent="0.2">
      <c r="A15" s="45">
        <v>42194</v>
      </c>
      <c r="B15" s="36" t="s">
        <v>46</v>
      </c>
      <c r="C15" s="36">
        <v>18.100000000000001</v>
      </c>
      <c r="D15" s="65">
        <v>68.666499999999999</v>
      </c>
      <c r="E15" s="37">
        <v>69.164199999999994</v>
      </c>
      <c r="F15" s="36">
        <v>18.200000000000003</v>
      </c>
      <c r="G15" s="65">
        <v>70.476650000000006</v>
      </c>
      <c r="H15" s="37">
        <v>70.7136</v>
      </c>
      <c r="J15" s="58">
        <v>18.100000000000001</v>
      </c>
      <c r="K15" s="60">
        <v>68.666499999999999</v>
      </c>
      <c r="L15" s="58">
        <f t="shared" si="0"/>
        <v>18.200000000000003</v>
      </c>
      <c r="M15" s="60">
        <v>70.476650000000006</v>
      </c>
      <c r="N15" s="60"/>
      <c r="O15" s="61">
        <v>42194</v>
      </c>
      <c r="P15" s="58">
        <v>18.100000000000001</v>
      </c>
    </row>
    <row r="16" spans="1:16" x14ac:dyDescent="0.2">
      <c r="A16" s="45">
        <v>42194</v>
      </c>
      <c r="B16" s="36" t="s">
        <v>47</v>
      </c>
      <c r="C16" s="36">
        <v>20.100000000000001</v>
      </c>
      <c r="D16" s="65">
        <v>71.064549999999997</v>
      </c>
      <c r="E16" s="37">
        <v>71.858800000000002</v>
      </c>
      <c r="F16" s="36">
        <v>20.200000000000003</v>
      </c>
      <c r="G16" s="65">
        <v>73.561199999999999</v>
      </c>
      <c r="H16" s="37">
        <v>74.146500000000003</v>
      </c>
      <c r="J16" s="58">
        <v>20.100000000000001</v>
      </c>
      <c r="K16" s="60">
        <v>71.064549999999997</v>
      </c>
      <c r="L16" s="58">
        <f t="shared" si="0"/>
        <v>20.200000000000003</v>
      </c>
      <c r="M16" s="60">
        <v>73.561199999999999</v>
      </c>
      <c r="N16" s="60"/>
      <c r="O16" s="61">
        <v>42194</v>
      </c>
      <c r="P16" s="58">
        <v>20.100000000000001</v>
      </c>
    </row>
    <row r="17" spans="1:16" x14ac:dyDescent="0.2">
      <c r="A17" s="45">
        <v>42194</v>
      </c>
      <c r="B17" s="36" t="s">
        <v>48</v>
      </c>
      <c r="C17" s="36">
        <v>21.1</v>
      </c>
      <c r="D17" s="65">
        <v>73.268749999999997</v>
      </c>
      <c r="E17" s="37">
        <v>73.675899999999999</v>
      </c>
      <c r="F17" s="36">
        <v>21.200000000000003</v>
      </c>
      <c r="G17" s="65">
        <v>71.853449999999995</v>
      </c>
      <c r="H17" s="37">
        <v>72.032200000000003</v>
      </c>
      <c r="J17" s="58">
        <v>21.1</v>
      </c>
      <c r="K17" s="60">
        <v>73.268749999999997</v>
      </c>
      <c r="L17" s="58">
        <f t="shared" si="0"/>
        <v>21.200000000000003</v>
      </c>
      <c r="M17" s="60">
        <v>71.853449999999995</v>
      </c>
      <c r="N17" s="60"/>
      <c r="O17" s="61">
        <v>42194</v>
      </c>
      <c r="P17" s="58">
        <v>21.1</v>
      </c>
    </row>
    <row r="18" spans="1:16" x14ac:dyDescent="0.2">
      <c r="A18" s="45">
        <v>42194</v>
      </c>
      <c r="B18" s="36" t="s">
        <v>36</v>
      </c>
      <c r="C18" s="36">
        <v>23.1</v>
      </c>
      <c r="D18" s="65">
        <v>71.703100000000006</v>
      </c>
      <c r="E18" s="37">
        <v>72.494399999999999</v>
      </c>
      <c r="F18" s="36">
        <v>23.200000000000003</v>
      </c>
      <c r="G18" s="65">
        <v>71.001750000000001</v>
      </c>
      <c r="H18" s="37">
        <v>71.455200000000005</v>
      </c>
      <c r="J18" s="58">
        <v>23.1</v>
      </c>
      <c r="K18" s="60">
        <v>71.703100000000006</v>
      </c>
      <c r="L18" s="58">
        <f t="shared" si="0"/>
        <v>23.200000000000003</v>
      </c>
      <c r="M18" s="60">
        <v>71.001750000000001</v>
      </c>
      <c r="N18" s="60"/>
      <c r="O18" s="61">
        <v>42194</v>
      </c>
      <c r="P18" s="58">
        <v>23.1</v>
      </c>
    </row>
    <row r="19" spans="1:16" x14ac:dyDescent="0.2">
      <c r="A19" s="45">
        <v>42194</v>
      </c>
      <c r="B19" s="36" t="s">
        <v>39</v>
      </c>
      <c r="C19" s="36">
        <v>24.1</v>
      </c>
      <c r="D19" s="65">
        <v>71.351249999999993</v>
      </c>
      <c r="E19" s="37">
        <v>71.8977</v>
      </c>
      <c r="F19" s="36">
        <v>24.200000000000003</v>
      </c>
      <c r="G19" s="65">
        <v>71.001199999999997</v>
      </c>
      <c r="H19" s="37">
        <v>71.304699999999997</v>
      </c>
      <c r="J19" s="58">
        <v>24.1</v>
      </c>
      <c r="K19" s="60">
        <v>71.351249999999993</v>
      </c>
      <c r="L19" s="58">
        <f t="shared" si="0"/>
        <v>24.200000000000003</v>
      </c>
      <c r="M19" s="60">
        <v>71.001199999999997</v>
      </c>
      <c r="N19" s="60"/>
      <c r="O19" s="61">
        <v>42194</v>
      </c>
      <c r="P19" s="58">
        <v>24.1</v>
      </c>
    </row>
    <row r="20" spans="1:16" x14ac:dyDescent="0.2">
      <c r="A20" s="45">
        <v>42194</v>
      </c>
      <c r="B20" s="36" t="s">
        <v>32</v>
      </c>
      <c r="C20" s="36">
        <v>26.1</v>
      </c>
      <c r="D20" s="65">
        <v>71.190449999999998</v>
      </c>
      <c r="E20" s="37">
        <v>71.525499999999994</v>
      </c>
      <c r="F20" s="36">
        <v>26.200000000000003</v>
      </c>
      <c r="G20" s="65">
        <v>68.245000000000005</v>
      </c>
      <c r="H20" s="37">
        <v>68.399500000000003</v>
      </c>
      <c r="J20" s="58">
        <v>26.1</v>
      </c>
      <c r="K20" s="60">
        <v>71.190449999999998</v>
      </c>
      <c r="L20" s="58">
        <f t="shared" si="0"/>
        <v>26.200000000000003</v>
      </c>
      <c r="M20" s="60">
        <v>68.245000000000005</v>
      </c>
      <c r="N20" s="60"/>
      <c r="O20" s="61">
        <v>42194</v>
      </c>
      <c r="P20" s="58">
        <v>26.1</v>
      </c>
    </row>
    <row r="21" spans="1:16" x14ac:dyDescent="0.2">
      <c r="A21" s="45"/>
      <c r="B21" s="36"/>
      <c r="C21" s="36"/>
      <c r="D21" s="37"/>
      <c r="E21" s="37"/>
      <c r="F21" s="36"/>
      <c r="G21" s="37"/>
      <c r="H21" s="37"/>
      <c r="J21" s="36"/>
      <c r="K21" s="37"/>
      <c r="L21" s="36"/>
      <c r="M21" s="37"/>
      <c r="N21" s="56"/>
    </row>
    <row r="22" spans="1:16" ht="12" x14ac:dyDescent="0.2">
      <c r="A22" s="62" t="s">
        <v>149</v>
      </c>
      <c r="B22" s="52" t="s">
        <v>5</v>
      </c>
      <c r="C22" s="36" t="s">
        <v>6</v>
      </c>
      <c r="D22" s="37" t="s">
        <v>7</v>
      </c>
      <c r="E22" s="37" t="s">
        <v>8</v>
      </c>
      <c r="F22" s="36" t="s">
        <v>6</v>
      </c>
      <c r="G22" s="37" t="s">
        <v>7</v>
      </c>
      <c r="H22" s="37" t="s">
        <v>9</v>
      </c>
      <c r="J22" s="54">
        <v>42203</v>
      </c>
      <c r="K22" s="36" t="s">
        <v>29</v>
      </c>
      <c r="L22" s="36"/>
      <c r="M22" s="36" t="s">
        <v>29</v>
      </c>
      <c r="N22" s="36"/>
      <c r="O22" s="36"/>
      <c r="P22" s="36"/>
    </row>
    <row r="23" spans="1:16" x14ac:dyDescent="0.2">
      <c r="A23" s="38" t="s">
        <v>30</v>
      </c>
      <c r="B23" s="55" t="s">
        <v>10</v>
      </c>
      <c r="C23" s="38" t="s">
        <v>11</v>
      </c>
      <c r="D23" s="39" t="s">
        <v>11</v>
      </c>
      <c r="E23" s="39" t="s">
        <v>13</v>
      </c>
      <c r="F23" s="38" t="s">
        <v>12</v>
      </c>
      <c r="G23" s="39" t="s">
        <v>12</v>
      </c>
      <c r="H23" s="39" t="s">
        <v>13</v>
      </c>
      <c r="J23" s="38" t="s">
        <v>6</v>
      </c>
      <c r="K23" s="38" t="s">
        <v>0</v>
      </c>
      <c r="L23" s="38" t="s">
        <v>6</v>
      </c>
      <c r="M23" s="38" t="s">
        <v>0</v>
      </c>
      <c r="N23" s="38"/>
      <c r="O23" s="36"/>
      <c r="P23" s="36"/>
    </row>
    <row r="24" spans="1:16" x14ac:dyDescent="0.2">
      <c r="A24" s="45">
        <v>42203</v>
      </c>
      <c r="B24" s="36" t="s">
        <v>57</v>
      </c>
      <c r="C24" s="36">
        <v>1.1000000000000001</v>
      </c>
      <c r="D24" s="65">
        <v>70.823900000000009</v>
      </c>
      <c r="E24" s="37">
        <v>71.356399999999994</v>
      </c>
      <c r="F24" s="36">
        <f t="shared" ref="F24:F43" si="1">C24+0.1</f>
        <v>1.2000000000000002</v>
      </c>
      <c r="G24" s="65">
        <v>63.674050000000001</v>
      </c>
      <c r="H24" s="37">
        <v>63.914000000000001</v>
      </c>
      <c r="J24" s="36">
        <v>1.1000000000000001</v>
      </c>
      <c r="K24" s="60">
        <v>70.823900000000009</v>
      </c>
      <c r="L24" s="58">
        <f t="shared" ref="L24:L43" si="2">J24+0.1</f>
        <v>1.2000000000000002</v>
      </c>
      <c r="M24" s="60">
        <v>63.674050000000001</v>
      </c>
      <c r="N24" s="60"/>
      <c r="O24" s="45">
        <v>42203</v>
      </c>
      <c r="P24" s="36">
        <v>1.1000000000000001</v>
      </c>
    </row>
    <row r="25" spans="1:16" x14ac:dyDescent="0.2">
      <c r="A25" s="45">
        <v>42203</v>
      </c>
      <c r="B25" s="36" t="s">
        <v>68</v>
      </c>
      <c r="C25" s="36">
        <v>4.0999999999999996</v>
      </c>
      <c r="D25" s="65">
        <v>71.237849999999995</v>
      </c>
      <c r="E25" s="37">
        <v>71.7834</v>
      </c>
      <c r="F25" s="36">
        <f t="shared" si="1"/>
        <v>4.1999999999999993</v>
      </c>
      <c r="G25" s="65">
        <v>67.122450000000001</v>
      </c>
      <c r="H25" s="37">
        <v>67.455200000000005</v>
      </c>
      <c r="J25" s="36">
        <v>4.0999999999999996</v>
      </c>
      <c r="K25" s="60">
        <v>71.237849999999995</v>
      </c>
      <c r="L25" s="58">
        <f t="shared" si="2"/>
        <v>4.1999999999999993</v>
      </c>
      <c r="M25" s="60">
        <v>67.122450000000001</v>
      </c>
      <c r="N25" s="60"/>
      <c r="O25" s="45">
        <v>42203</v>
      </c>
      <c r="P25" s="36">
        <v>4.0999999999999996</v>
      </c>
    </row>
    <row r="26" spans="1:16" x14ac:dyDescent="0.2">
      <c r="A26" s="45">
        <v>42203</v>
      </c>
      <c r="B26" s="36" t="s">
        <v>31</v>
      </c>
      <c r="C26" s="36">
        <v>6.1</v>
      </c>
      <c r="D26" s="65">
        <v>71.739650000000012</v>
      </c>
      <c r="E26" s="37">
        <v>75.650400000000005</v>
      </c>
      <c r="F26" s="36">
        <f t="shared" si="1"/>
        <v>6.1999999999999993</v>
      </c>
      <c r="G26" s="65">
        <v>70.402799999999999</v>
      </c>
      <c r="H26" s="37">
        <v>74.317800000000005</v>
      </c>
      <c r="J26" s="36">
        <v>6.1</v>
      </c>
      <c r="K26" s="60">
        <v>71.739650000000012</v>
      </c>
      <c r="L26" s="58">
        <f t="shared" si="2"/>
        <v>6.1999999999999993</v>
      </c>
      <c r="M26" s="60">
        <v>70.402799999999999</v>
      </c>
      <c r="N26" s="60"/>
      <c r="O26" s="45">
        <v>42203</v>
      </c>
      <c r="P26" s="36">
        <v>6.1</v>
      </c>
    </row>
    <row r="27" spans="1:16" x14ac:dyDescent="0.2">
      <c r="A27" s="45">
        <v>42203</v>
      </c>
      <c r="B27" s="36" t="s">
        <v>51</v>
      </c>
      <c r="C27" s="36">
        <v>7.1</v>
      </c>
      <c r="D27" s="65">
        <v>72.966999999999999</v>
      </c>
      <c r="E27" s="37">
        <v>73.548699999999997</v>
      </c>
      <c r="F27" s="36">
        <f t="shared" si="1"/>
        <v>7.1999999999999993</v>
      </c>
      <c r="G27" s="65">
        <v>73.035349999999994</v>
      </c>
      <c r="H27" s="37">
        <v>73.321100000000001</v>
      </c>
      <c r="J27" s="36">
        <v>7.1</v>
      </c>
      <c r="K27" s="60">
        <v>72.966999999999999</v>
      </c>
      <c r="L27" s="58">
        <f t="shared" si="2"/>
        <v>7.1999999999999993</v>
      </c>
      <c r="M27" s="60">
        <v>73.035349999999994</v>
      </c>
      <c r="N27" s="60"/>
      <c r="O27" s="45">
        <v>42203</v>
      </c>
      <c r="P27" s="36">
        <v>7.1</v>
      </c>
    </row>
    <row r="28" spans="1:16" x14ac:dyDescent="0.2">
      <c r="A28" s="45">
        <v>42203</v>
      </c>
      <c r="B28" s="36" t="s">
        <v>59</v>
      </c>
      <c r="C28" s="36">
        <v>8.1</v>
      </c>
      <c r="D28" s="65">
        <v>73.611400000000003</v>
      </c>
      <c r="E28" s="37">
        <v>74.338899999999995</v>
      </c>
      <c r="F28" s="36">
        <f t="shared" si="1"/>
        <v>8.1999999999999993</v>
      </c>
      <c r="G28" s="65">
        <v>68.481500000000011</v>
      </c>
      <c r="H28" s="37">
        <v>68.978300000000004</v>
      </c>
      <c r="J28" s="36">
        <v>8.1</v>
      </c>
      <c r="K28" s="60">
        <v>73.611400000000003</v>
      </c>
      <c r="L28" s="58">
        <f t="shared" si="2"/>
        <v>8.1999999999999993</v>
      </c>
      <c r="M28" s="60">
        <v>68.481500000000011</v>
      </c>
      <c r="N28" s="60"/>
      <c r="O28" s="45">
        <v>42203</v>
      </c>
      <c r="P28" s="36">
        <v>8.1</v>
      </c>
    </row>
    <row r="29" spans="1:16" x14ac:dyDescent="0.2">
      <c r="A29" s="45">
        <v>42203</v>
      </c>
      <c r="B29" s="36" t="s">
        <v>53</v>
      </c>
      <c r="C29" s="36">
        <v>9.1</v>
      </c>
      <c r="D29" s="65">
        <v>71.957800000000006</v>
      </c>
      <c r="E29" s="37">
        <v>72.514600000000002</v>
      </c>
      <c r="F29" s="36">
        <f t="shared" si="1"/>
        <v>9.1999999999999993</v>
      </c>
      <c r="G29" s="65">
        <v>72.99315</v>
      </c>
      <c r="H29" s="37">
        <v>73.350300000000004</v>
      </c>
      <c r="J29" s="36">
        <v>9.1</v>
      </c>
      <c r="K29" s="60">
        <v>71.957800000000006</v>
      </c>
      <c r="L29" s="58">
        <f t="shared" si="2"/>
        <v>9.1999999999999993</v>
      </c>
      <c r="M29" s="60">
        <v>72.99315</v>
      </c>
      <c r="N29" s="60"/>
      <c r="O29" s="45">
        <v>42203</v>
      </c>
      <c r="P29" s="36">
        <v>9.1</v>
      </c>
    </row>
    <row r="30" spans="1:16" x14ac:dyDescent="0.2">
      <c r="A30" s="45">
        <v>42203</v>
      </c>
      <c r="B30" s="36" t="s">
        <v>60</v>
      </c>
      <c r="C30" s="36">
        <v>10.1</v>
      </c>
      <c r="D30" s="65">
        <v>72.842500000000001</v>
      </c>
      <c r="E30" s="37">
        <v>73.823499999999996</v>
      </c>
      <c r="F30" s="36">
        <f t="shared" si="1"/>
        <v>10.199999999999999</v>
      </c>
      <c r="G30" s="65">
        <v>72.435850000000002</v>
      </c>
      <c r="H30" s="37">
        <v>73.112499999999997</v>
      </c>
      <c r="J30" s="36">
        <v>10.1</v>
      </c>
      <c r="K30" s="60">
        <v>72.842500000000001</v>
      </c>
      <c r="L30" s="58">
        <f t="shared" si="2"/>
        <v>10.199999999999999</v>
      </c>
      <c r="M30" s="60">
        <v>72.435850000000002</v>
      </c>
      <c r="N30" s="60"/>
      <c r="O30" s="45">
        <v>42203</v>
      </c>
      <c r="P30" s="36">
        <v>10.1</v>
      </c>
    </row>
    <row r="31" spans="1:16" x14ac:dyDescent="0.2">
      <c r="A31" s="45">
        <v>42203</v>
      </c>
      <c r="B31" s="36" t="s">
        <v>61</v>
      </c>
      <c r="C31" s="36">
        <v>11.1</v>
      </c>
      <c r="D31" s="65">
        <v>73.75954999999999</v>
      </c>
      <c r="E31" s="37">
        <v>74.322199999999995</v>
      </c>
      <c r="F31" s="36">
        <f t="shared" si="1"/>
        <v>11.2</v>
      </c>
      <c r="G31" s="65">
        <v>70.509350000000012</v>
      </c>
      <c r="H31" s="37">
        <v>70.737899999999996</v>
      </c>
      <c r="J31" s="36">
        <v>11.1</v>
      </c>
      <c r="K31" s="60">
        <v>73.75954999999999</v>
      </c>
      <c r="L31" s="58">
        <f t="shared" si="2"/>
        <v>11.2</v>
      </c>
      <c r="M31" s="60">
        <v>70.509350000000012</v>
      </c>
      <c r="N31" s="60"/>
      <c r="O31" s="45">
        <v>42203</v>
      </c>
      <c r="P31" s="36">
        <v>11.1</v>
      </c>
    </row>
    <row r="32" spans="1:16" x14ac:dyDescent="0.2">
      <c r="A32" s="45">
        <v>42203</v>
      </c>
      <c r="B32" s="36" t="s">
        <v>66</v>
      </c>
      <c r="C32" s="36">
        <v>12.1</v>
      </c>
      <c r="D32" s="65">
        <v>72.455600000000004</v>
      </c>
      <c r="E32" s="37">
        <v>73.483999999999995</v>
      </c>
      <c r="F32" s="36">
        <f t="shared" si="1"/>
        <v>12.2</v>
      </c>
      <c r="G32" s="65">
        <v>73.349250000000012</v>
      </c>
      <c r="H32" s="37">
        <v>74.071100000000001</v>
      </c>
      <c r="J32" s="36">
        <v>12.1</v>
      </c>
      <c r="K32" s="60">
        <v>72.455600000000004</v>
      </c>
      <c r="L32" s="58">
        <f t="shared" si="2"/>
        <v>12.2</v>
      </c>
      <c r="M32" s="60">
        <v>73.349250000000012</v>
      </c>
      <c r="N32" s="60"/>
      <c r="O32" s="45">
        <v>42203</v>
      </c>
      <c r="P32" s="36">
        <v>12.1</v>
      </c>
    </row>
    <row r="33" spans="1:16" x14ac:dyDescent="0.2">
      <c r="A33" s="45">
        <v>42203</v>
      </c>
      <c r="B33" s="36" t="s">
        <v>56</v>
      </c>
      <c r="C33" s="36">
        <v>13.1</v>
      </c>
      <c r="D33" s="65">
        <v>68.697900000000004</v>
      </c>
      <c r="E33" s="37">
        <v>69.261799999999994</v>
      </c>
      <c r="F33" s="36">
        <f t="shared" si="1"/>
        <v>13.2</v>
      </c>
      <c r="G33" s="65">
        <v>69.041700000000006</v>
      </c>
      <c r="H33" s="37">
        <v>69.349000000000004</v>
      </c>
      <c r="J33" s="36">
        <v>13.1</v>
      </c>
      <c r="K33" s="60">
        <v>68.697900000000004</v>
      </c>
      <c r="L33" s="58">
        <f t="shared" si="2"/>
        <v>13.2</v>
      </c>
      <c r="M33" s="60">
        <v>69.041700000000006</v>
      </c>
      <c r="N33" s="60"/>
      <c r="O33" s="45">
        <v>42203</v>
      </c>
      <c r="P33" s="36">
        <v>13.1</v>
      </c>
    </row>
    <row r="34" spans="1:16" x14ac:dyDescent="0.2">
      <c r="A34" s="45">
        <v>42203</v>
      </c>
      <c r="B34" s="36" t="s">
        <v>67</v>
      </c>
      <c r="C34" s="36">
        <v>14.1</v>
      </c>
      <c r="D34" s="65">
        <v>68.684550000000002</v>
      </c>
      <c r="E34" s="37">
        <v>69.426400000000001</v>
      </c>
      <c r="F34" s="36">
        <f t="shared" si="1"/>
        <v>14.2</v>
      </c>
      <c r="G34" s="65">
        <v>69.25030000000001</v>
      </c>
      <c r="H34" s="37">
        <v>69.727800000000002</v>
      </c>
      <c r="J34" s="36">
        <v>14.1</v>
      </c>
      <c r="K34" s="60">
        <v>68.684550000000002</v>
      </c>
      <c r="L34" s="58">
        <f t="shared" si="2"/>
        <v>14.2</v>
      </c>
      <c r="M34" s="60">
        <v>69.25030000000001</v>
      </c>
      <c r="N34" s="60"/>
      <c r="O34" s="45">
        <v>42203</v>
      </c>
      <c r="P34" s="36">
        <v>14.1</v>
      </c>
    </row>
    <row r="35" spans="1:16" x14ac:dyDescent="0.2">
      <c r="A35" s="45">
        <v>42203</v>
      </c>
      <c r="B35" s="36" t="s">
        <v>54</v>
      </c>
      <c r="C35" s="36">
        <v>15.1</v>
      </c>
      <c r="D35" s="65">
        <v>68.769350000000003</v>
      </c>
      <c r="E35" s="37">
        <v>69.514499999999998</v>
      </c>
      <c r="F35" s="36">
        <f t="shared" si="1"/>
        <v>15.2</v>
      </c>
      <c r="G35" s="65">
        <v>67.238600000000005</v>
      </c>
      <c r="H35" s="37">
        <v>67.770799999999994</v>
      </c>
      <c r="J35" s="36">
        <v>15.1</v>
      </c>
      <c r="K35" s="60">
        <v>68.769350000000003</v>
      </c>
      <c r="L35" s="58">
        <f t="shared" si="2"/>
        <v>15.2</v>
      </c>
      <c r="M35" s="60">
        <v>67.238600000000005</v>
      </c>
      <c r="N35" s="60"/>
      <c r="O35" s="45">
        <v>42203</v>
      </c>
      <c r="P35" s="36">
        <v>15.1</v>
      </c>
    </row>
    <row r="36" spans="1:16" x14ac:dyDescent="0.2">
      <c r="A36" s="45">
        <v>42203</v>
      </c>
      <c r="B36" s="36" t="s">
        <v>55</v>
      </c>
      <c r="C36" s="36">
        <v>16.100000000000001</v>
      </c>
      <c r="D36" s="65">
        <v>68.671500000000009</v>
      </c>
      <c r="E36" s="37">
        <v>69.611800000000002</v>
      </c>
      <c r="F36" s="36">
        <f t="shared" si="1"/>
        <v>16.200000000000003</v>
      </c>
      <c r="G36" s="65">
        <v>69.712350000000001</v>
      </c>
      <c r="H36" s="37">
        <v>70.303899999999999</v>
      </c>
      <c r="J36" s="36">
        <v>16.100000000000001</v>
      </c>
      <c r="K36" s="60">
        <v>68.671500000000009</v>
      </c>
      <c r="L36" s="58">
        <f t="shared" si="2"/>
        <v>16.200000000000003</v>
      </c>
      <c r="M36" s="60">
        <v>69.712350000000001</v>
      </c>
      <c r="N36" s="60"/>
      <c r="O36" s="45">
        <v>42203</v>
      </c>
      <c r="P36" s="36">
        <v>16.100000000000001</v>
      </c>
    </row>
    <row r="37" spans="1:16" x14ac:dyDescent="0.2">
      <c r="A37" s="45">
        <v>42203</v>
      </c>
      <c r="B37" s="36" t="s">
        <v>62</v>
      </c>
      <c r="C37" s="36">
        <v>18.100000000000001</v>
      </c>
      <c r="D37" s="65">
        <v>68.666499999999999</v>
      </c>
      <c r="E37" s="37">
        <v>69.203800000000001</v>
      </c>
      <c r="F37" s="36">
        <f t="shared" si="1"/>
        <v>18.200000000000003</v>
      </c>
      <c r="G37" s="65">
        <v>70.476650000000006</v>
      </c>
      <c r="H37" s="37">
        <v>70.757900000000006</v>
      </c>
      <c r="J37" s="36">
        <v>18.100000000000001</v>
      </c>
      <c r="K37" s="60">
        <v>68.666499999999999</v>
      </c>
      <c r="L37" s="58">
        <f t="shared" si="2"/>
        <v>18.200000000000003</v>
      </c>
      <c r="M37" s="60">
        <v>70.476650000000006</v>
      </c>
      <c r="N37" s="60"/>
      <c r="O37" s="45">
        <v>42203</v>
      </c>
      <c r="P37" s="36">
        <v>18.100000000000001</v>
      </c>
    </row>
    <row r="38" spans="1:16" x14ac:dyDescent="0.2">
      <c r="A38" s="45">
        <v>42203</v>
      </c>
      <c r="B38" s="36" t="s">
        <v>50</v>
      </c>
      <c r="C38" s="36">
        <v>19.100000000000001</v>
      </c>
      <c r="D38" s="65">
        <v>71.837299999999999</v>
      </c>
      <c r="E38" s="37">
        <v>72.769400000000005</v>
      </c>
      <c r="F38" s="36">
        <f t="shared" si="1"/>
        <v>19.200000000000003</v>
      </c>
      <c r="G38" s="65">
        <v>72.089750000000009</v>
      </c>
      <c r="H38" s="37">
        <v>72.745999999999995</v>
      </c>
      <c r="J38" s="36">
        <v>19.100000000000001</v>
      </c>
      <c r="K38" s="60">
        <v>71.837299999999999</v>
      </c>
      <c r="L38" s="58">
        <f t="shared" si="2"/>
        <v>19.200000000000003</v>
      </c>
      <c r="M38" s="60">
        <v>72.089750000000009</v>
      </c>
      <c r="N38" s="60"/>
      <c r="O38" s="45">
        <v>42203</v>
      </c>
      <c r="P38" s="36">
        <v>19.100000000000001</v>
      </c>
    </row>
    <row r="39" spans="1:16" x14ac:dyDescent="0.2">
      <c r="A39" s="45">
        <v>42203</v>
      </c>
      <c r="B39" s="36" t="s">
        <v>64</v>
      </c>
      <c r="C39" s="36">
        <v>20.100000000000001</v>
      </c>
      <c r="D39" s="65">
        <v>71.064549999999997</v>
      </c>
      <c r="E39" s="37">
        <v>71.547600000000003</v>
      </c>
      <c r="F39" s="36">
        <f t="shared" si="1"/>
        <v>20.200000000000003</v>
      </c>
      <c r="G39" s="65">
        <v>73.561199999999999</v>
      </c>
      <c r="H39" s="37">
        <v>73.748599999999996</v>
      </c>
      <c r="J39" s="36">
        <v>20.100000000000001</v>
      </c>
      <c r="K39" s="60">
        <v>71.064549999999997</v>
      </c>
      <c r="L39" s="58">
        <f t="shared" si="2"/>
        <v>20.200000000000003</v>
      </c>
      <c r="M39" s="60">
        <v>73.561199999999999</v>
      </c>
      <c r="N39" s="60"/>
      <c r="O39" s="45">
        <v>42203</v>
      </c>
      <c r="P39" s="36">
        <v>20.100000000000001</v>
      </c>
    </row>
    <row r="40" spans="1:16" x14ac:dyDescent="0.2">
      <c r="A40" s="45">
        <v>42203</v>
      </c>
      <c r="B40" s="36" t="s">
        <v>63</v>
      </c>
      <c r="C40" s="36">
        <v>21.1</v>
      </c>
      <c r="D40" s="65">
        <v>73.268749999999997</v>
      </c>
      <c r="E40" s="37">
        <v>73.957499999999996</v>
      </c>
      <c r="F40" s="36">
        <f t="shared" si="1"/>
        <v>21.200000000000003</v>
      </c>
      <c r="G40" s="65">
        <v>71.853449999999995</v>
      </c>
      <c r="H40" s="37">
        <v>72.174499999999995</v>
      </c>
      <c r="J40" s="36">
        <v>21.1</v>
      </c>
      <c r="K40" s="60">
        <v>73.268749999999997</v>
      </c>
      <c r="L40" s="58">
        <f t="shared" si="2"/>
        <v>21.200000000000003</v>
      </c>
      <c r="M40" s="60">
        <v>71.853449999999995</v>
      </c>
      <c r="N40" s="60"/>
      <c r="O40" s="45">
        <v>42203</v>
      </c>
      <c r="P40" s="36">
        <v>21.1</v>
      </c>
    </row>
    <row r="41" spans="1:16" x14ac:dyDescent="0.2">
      <c r="A41" s="45">
        <v>42203</v>
      </c>
      <c r="B41" s="63" t="s">
        <v>52</v>
      </c>
      <c r="C41" s="36">
        <v>23.1</v>
      </c>
      <c r="D41" s="65">
        <v>71.703100000000006</v>
      </c>
      <c r="E41" s="37">
        <v>72.555999999999997</v>
      </c>
      <c r="F41" s="36">
        <f t="shared" si="1"/>
        <v>23.200000000000003</v>
      </c>
      <c r="G41" s="65">
        <v>71.001750000000001</v>
      </c>
      <c r="H41" s="37">
        <v>71.566400000000002</v>
      </c>
      <c r="J41" s="36">
        <v>23.1</v>
      </c>
      <c r="K41" s="60">
        <v>71.703100000000006</v>
      </c>
      <c r="L41" s="58">
        <f t="shared" si="2"/>
        <v>23.200000000000003</v>
      </c>
      <c r="M41" s="60">
        <v>71.001750000000001</v>
      </c>
      <c r="N41" s="60"/>
      <c r="O41" s="45">
        <v>42203</v>
      </c>
      <c r="P41" s="36">
        <v>23.1</v>
      </c>
    </row>
    <row r="42" spans="1:16" x14ac:dyDescent="0.2">
      <c r="A42" s="45">
        <v>42203</v>
      </c>
      <c r="B42" s="36" t="s">
        <v>58</v>
      </c>
      <c r="C42" s="36">
        <v>24.1</v>
      </c>
      <c r="D42" s="65">
        <v>71.351249999999993</v>
      </c>
      <c r="E42" s="37">
        <v>72.252799999999993</v>
      </c>
      <c r="F42" s="36">
        <f t="shared" si="1"/>
        <v>24.200000000000003</v>
      </c>
      <c r="G42" s="65">
        <v>71.001199999999997</v>
      </c>
      <c r="H42" s="37">
        <v>71.626400000000004</v>
      </c>
      <c r="J42" s="36">
        <v>24.1</v>
      </c>
      <c r="K42" s="60">
        <v>71.351249999999993</v>
      </c>
      <c r="L42" s="58">
        <f t="shared" si="2"/>
        <v>24.200000000000003</v>
      </c>
      <c r="M42" s="60">
        <v>71.001199999999997</v>
      </c>
      <c r="N42" s="60"/>
      <c r="O42" s="45">
        <v>42203</v>
      </c>
      <c r="P42" s="36">
        <v>24.1</v>
      </c>
    </row>
    <row r="43" spans="1:16" x14ac:dyDescent="0.2">
      <c r="A43" s="45">
        <v>42203</v>
      </c>
      <c r="B43" s="36" t="s">
        <v>65</v>
      </c>
      <c r="C43" s="36">
        <v>26.1</v>
      </c>
      <c r="D43" s="65">
        <v>71.190449999999998</v>
      </c>
      <c r="E43" s="37">
        <v>72.066599999999994</v>
      </c>
      <c r="F43" s="36">
        <f t="shared" si="1"/>
        <v>26.200000000000003</v>
      </c>
      <c r="G43" s="65">
        <v>68.245000000000005</v>
      </c>
      <c r="H43" s="37">
        <v>68.809299999999993</v>
      </c>
      <c r="J43" s="36">
        <v>26.1</v>
      </c>
      <c r="K43" s="60">
        <v>71.190449999999998</v>
      </c>
      <c r="L43" s="58">
        <f t="shared" si="2"/>
        <v>26.200000000000003</v>
      </c>
      <c r="M43" s="60">
        <v>68.245000000000005</v>
      </c>
      <c r="N43" s="60"/>
      <c r="O43" s="45">
        <v>42203</v>
      </c>
      <c r="P43" s="36">
        <v>26.1</v>
      </c>
    </row>
    <row r="44" spans="1:16" x14ac:dyDescent="0.2">
      <c r="B44" s="36"/>
      <c r="C44" s="36"/>
      <c r="D44" s="37"/>
      <c r="E44" s="36"/>
      <c r="F44" s="36"/>
      <c r="G44" s="37"/>
      <c r="H44" s="36"/>
      <c r="J44" s="36"/>
      <c r="K44" s="37"/>
      <c r="L44" s="36"/>
      <c r="M44" s="37"/>
      <c r="N44" s="37"/>
      <c r="O44" s="45"/>
      <c r="P44" s="36"/>
    </row>
    <row r="45" spans="1:16" ht="12" x14ac:dyDescent="0.2">
      <c r="A45" s="62" t="s">
        <v>150</v>
      </c>
      <c r="B45" s="52" t="s">
        <v>5</v>
      </c>
      <c r="C45" s="36" t="s">
        <v>6</v>
      </c>
      <c r="D45" s="37" t="s">
        <v>7</v>
      </c>
      <c r="E45" s="37" t="s">
        <v>8</v>
      </c>
      <c r="F45" s="36" t="s">
        <v>6</v>
      </c>
      <c r="G45" s="37" t="s">
        <v>7</v>
      </c>
      <c r="H45" s="37" t="s">
        <v>9</v>
      </c>
      <c r="J45" s="54">
        <v>42211</v>
      </c>
      <c r="K45" s="36" t="s">
        <v>29</v>
      </c>
      <c r="L45" s="36"/>
      <c r="M45" s="36" t="s">
        <v>29</v>
      </c>
      <c r="N45" s="36"/>
      <c r="O45" s="36"/>
      <c r="P45" s="36"/>
    </row>
    <row r="46" spans="1:16" x14ac:dyDescent="0.2">
      <c r="A46" s="38" t="s">
        <v>30</v>
      </c>
      <c r="B46" s="55" t="s">
        <v>10</v>
      </c>
      <c r="C46" s="38" t="s">
        <v>11</v>
      </c>
      <c r="D46" s="39" t="s">
        <v>11</v>
      </c>
      <c r="E46" s="39" t="s">
        <v>13</v>
      </c>
      <c r="F46" s="38" t="s">
        <v>12</v>
      </c>
      <c r="G46" s="39" t="s">
        <v>12</v>
      </c>
      <c r="H46" s="39" t="s">
        <v>13</v>
      </c>
      <c r="J46" s="38" t="s">
        <v>6</v>
      </c>
      <c r="K46" s="38" t="s">
        <v>0</v>
      </c>
      <c r="L46" s="38" t="s">
        <v>6</v>
      </c>
      <c r="M46" s="38" t="s">
        <v>0</v>
      </c>
      <c r="N46" s="38"/>
      <c r="O46" s="36"/>
      <c r="P46" s="36"/>
    </row>
    <row r="47" spans="1:16" x14ac:dyDescent="0.2">
      <c r="A47" s="45">
        <v>42211</v>
      </c>
      <c r="B47" s="36" t="s">
        <v>100</v>
      </c>
      <c r="C47" s="36">
        <v>1.1000000000000001</v>
      </c>
      <c r="D47" s="65">
        <v>70.823900000000009</v>
      </c>
      <c r="E47" s="37">
        <v>71.684600000000003</v>
      </c>
      <c r="F47" s="36">
        <f t="shared" ref="F47:F54" si="3">C47+0.1</f>
        <v>1.2000000000000002</v>
      </c>
      <c r="G47" s="65">
        <v>63.674050000000001</v>
      </c>
      <c r="H47" s="37">
        <v>64.109300000000005</v>
      </c>
      <c r="J47" s="36">
        <v>1.1000000000000001</v>
      </c>
      <c r="K47" s="60">
        <v>70.823900000000009</v>
      </c>
      <c r="L47" s="58">
        <f t="shared" ref="L47:L67" si="4">J47+0.1</f>
        <v>1.2000000000000002</v>
      </c>
      <c r="M47" s="60">
        <v>63.674050000000001</v>
      </c>
      <c r="N47" s="60"/>
      <c r="O47" s="45">
        <v>42211</v>
      </c>
      <c r="P47" s="36">
        <v>1.1000000000000001</v>
      </c>
    </row>
    <row r="48" spans="1:16" x14ac:dyDescent="0.2">
      <c r="A48" s="45">
        <v>42211</v>
      </c>
      <c r="B48" s="36" t="s">
        <v>90</v>
      </c>
      <c r="C48" s="36">
        <v>4.0999999999999996</v>
      </c>
      <c r="D48" s="65">
        <v>71.237849999999995</v>
      </c>
      <c r="E48" s="37">
        <v>71.954099999999997</v>
      </c>
      <c r="F48" s="36">
        <f t="shared" si="3"/>
        <v>4.1999999999999993</v>
      </c>
      <c r="G48" s="65">
        <v>67.122450000000001</v>
      </c>
      <c r="H48" s="37">
        <v>67.624799999999993</v>
      </c>
      <c r="J48" s="36">
        <v>4.0999999999999996</v>
      </c>
      <c r="K48" s="60">
        <v>71.237849999999995</v>
      </c>
      <c r="L48" s="58">
        <f t="shared" si="4"/>
        <v>4.1999999999999993</v>
      </c>
      <c r="M48" s="60">
        <v>67.122450000000001</v>
      </c>
      <c r="N48" s="60"/>
      <c r="O48" s="45">
        <v>42211</v>
      </c>
      <c r="P48" s="36">
        <v>4.0999999999999996</v>
      </c>
    </row>
    <row r="49" spans="1:16" x14ac:dyDescent="0.2">
      <c r="A49" s="45">
        <v>42211</v>
      </c>
      <c r="B49" s="36" t="s">
        <v>88</v>
      </c>
      <c r="C49" s="36">
        <v>6.1</v>
      </c>
      <c r="D49" s="65">
        <v>71.739650000000012</v>
      </c>
      <c r="E49" s="37">
        <v>72.510000000000005</v>
      </c>
      <c r="F49" s="36">
        <f t="shared" si="3"/>
        <v>6.1999999999999993</v>
      </c>
      <c r="G49" s="65">
        <v>70.402799999999999</v>
      </c>
      <c r="H49" s="37">
        <v>70.986099999999993</v>
      </c>
      <c r="J49" s="36">
        <v>6.1</v>
      </c>
      <c r="K49" s="60">
        <v>71.739650000000012</v>
      </c>
      <c r="L49" s="58">
        <f t="shared" si="4"/>
        <v>6.1999999999999993</v>
      </c>
      <c r="M49" s="60">
        <v>70.402799999999999</v>
      </c>
      <c r="N49" s="60"/>
      <c r="O49" s="45">
        <v>42211</v>
      </c>
      <c r="P49" s="36">
        <v>6.1</v>
      </c>
    </row>
    <row r="50" spans="1:16" x14ac:dyDescent="0.2">
      <c r="A50" s="45">
        <v>42211</v>
      </c>
      <c r="B50" s="36" t="s">
        <v>99</v>
      </c>
      <c r="C50" s="36">
        <v>7.1</v>
      </c>
      <c r="D50" s="65">
        <v>72.966999999999999</v>
      </c>
      <c r="E50" s="37">
        <v>73.857299999999995</v>
      </c>
      <c r="F50" s="36">
        <f t="shared" si="3"/>
        <v>7.1999999999999993</v>
      </c>
      <c r="G50" s="65">
        <v>73.035349999999994</v>
      </c>
      <c r="H50" s="37">
        <v>73.457700000000003</v>
      </c>
      <c r="J50" s="36">
        <v>7.1</v>
      </c>
      <c r="K50" s="60">
        <v>72.966999999999999</v>
      </c>
      <c r="L50" s="58">
        <f t="shared" si="4"/>
        <v>7.1999999999999993</v>
      </c>
      <c r="M50" s="60">
        <v>73.035349999999994</v>
      </c>
      <c r="N50" s="60"/>
      <c r="O50" s="45">
        <v>42211</v>
      </c>
      <c r="P50" s="36">
        <v>7.1</v>
      </c>
    </row>
    <row r="51" spans="1:16" x14ac:dyDescent="0.2">
      <c r="A51" s="45">
        <v>42211</v>
      </c>
      <c r="B51" s="36" t="s">
        <v>84</v>
      </c>
      <c r="C51" s="36">
        <v>8.1</v>
      </c>
      <c r="D51" s="65">
        <v>73.611400000000003</v>
      </c>
      <c r="E51" s="37">
        <v>74.216999999999999</v>
      </c>
      <c r="F51" s="36">
        <f t="shared" si="3"/>
        <v>8.1999999999999993</v>
      </c>
      <c r="G51" s="65">
        <v>68.481500000000011</v>
      </c>
      <c r="H51" s="37">
        <v>68.844700000000003</v>
      </c>
      <c r="J51" s="36">
        <v>8.1</v>
      </c>
      <c r="K51" s="60">
        <v>73.611400000000003</v>
      </c>
      <c r="L51" s="58">
        <f t="shared" si="4"/>
        <v>8.1999999999999993</v>
      </c>
      <c r="M51" s="60">
        <v>68.481500000000011</v>
      </c>
      <c r="N51" s="60"/>
      <c r="O51" s="45">
        <v>42211</v>
      </c>
      <c r="P51" s="36">
        <v>8.1</v>
      </c>
    </row>
    <row r="52" spans="1:16" x14ac:dyDescent="0.2">
      <c r="A52" s="45">
        <v>42211</v>
      </c>
      <c r="B52" s="36" t="s">
        <v>87</v>
      </c>
      <c r="C52" s="36">
        <v>9.1</v>
      </c>
      <c r="D52" s="65">
        <v>71.957800000000006</v>
      </c>
      <c r="E52" s="37">
        <v>72.985699999999994</v>
      </c>
      <c r="F52" s="36">
        <f t="shared" si="3"/>
        <v>9.1999999999999993</v>
      </c>
      <c r="G52" s="65">
        <v>72.99315</v>
      </c>
      <c r="H52" s="37">
        <v>73.736000000000004</v>
      </c>
      <c r="J52" s="36">
        <v>9.1</v>
      </c>
      <c r="K52" s="60">
        <v>71.957800000000006</v>
      </c>
      <c r="L52" s="58">
        <f t="shared" si="4"/>
        <v>9.1999999999999993</v>
      </c>
      <c r="M52" s="60">
        <v>72.99315</v>
      </c>
      <c r="N52" s="60"/>
      <c r="O52" s="45">
        <v>42211</v>
      </c>
      <c r="P52" s="36">
        <v>9.1</v>
      </c>
    </row>
    <row r="53" spans="1:16" x14ac:dyDescent="0.2">
      <c r="A53" s="45">
        <v>42211</v>
      </c>
      <c r="B53" s="36" t="s">
        <v>86</v>
      </c>
      <c r="C53" s="36">
        <v>10.1</v>
      </c>
      <c r="D53" s="65">
        <v>72.842500000000001</v>
      </c>
      <c r="E53" s="37">
        <v>73.725899999999996</v>
      </c>
      <c r="F53" s="36">
        <f t="shared" si="3"/>
        <v>10.199999999999999</v>
      </c>
      <c r="G53" s="65">
        <v>72.435850000000002</v>
      </c>
      <c r="H53" s="37">
        <v>73.020899999999997</v>
      </c>
      <c r="J53" s="36">
        <v>10.1</v>
      </c>
      <c r="K53" s="60">
        <v>72.842500000000001</v>
      </c>
      <c r="L53" s="58">
        <f t="shared" si="4"/>
        <v>10.199999999999999</v>
      </c>
      <c r="M53" s="60">
        <v>72.435850000000002</v>
      </c>
      <c r="N53" s="60"/>
      <c r="O53" s="45">
        <v>42211</v>
      </c>
      <c r="P53" s="36">
        <v>10.1</v>
      </c>
    </row>
    <row r="54" spans="1:16" x14ac:dyDescent="0.2">
      <c r="A54" s="45">
        <v>42211</v>
      </c>
      <c r="B54" s="36" t="s">
        <v>89</v>
      </c>
      <c r="C54" s="36">
        <v>11.1</v>
      </c>
      <c r="D54" s="65">
        <v>73.75954999999999</v>
      </c>
      <c r="E54" s="37">
        <v>74.814099999999996</v>
      </c>
      <c r="F54" s="36">
        <f t="shared" si="3"/>
        <v>11.2</v>
      </c>
      <c r="G54" s="65">
        <v>70.509350000000012</v>
      </c>
      <c r="H54" s="37">
        <v>71.235200000000006</v>
      </c>
      <c r="J54" s="36">
        <v>11.1</v>
      </c>
      <c r="K54" s="60">
        <v>73.75954999999999</v>
      </c>
      <c r="L54" s="58">
        <f t="shared" si="4"/>
        <v>11.2</v>
      </c>
      <c r="M54" s="60">
        <v>70.509350000000012</v>
      </c>
      <c r="N54" s="60"/>
      <c r="O54" s="45">
        <v>42211</v>
      </c>
      <c r="P54" s="36">
        <v>11.1</v>
      </c>
    </row>
    <row r="55" spans="1:16" x14ac:dyDescent="0.2">
      <c r="A55" s="45">
        <v>42211</v>
      </c>
      <c r="B55" s="36" t="s">
        <v>31</v>
      </c>
      <c r="C55" s="36">
        <v>12.1</v>
      </c>
      <c r="D55" s="37" t="s">
        <v>83</v>
      </c>
      <c r="E55" s="37" t="s">
        <v>83</v>
      </c>
      <c r="F55" s="36">
        <v>12.2</v>
      </c>
      <c r="G55" s="65">
        <v>73.349250000000012</v>
      </c>
      <c r="H55" s="37">
        <v>77.262799999999999</v>
      </c>
      <c r="J55" s="36">
        <v>12.1</v>
      </c>
      <c r="K55" s="37" t="s">
        <v>83</v>
      </c>
      <c r="L55" s="58">
        <f t="shared" si="4"/>
        <v>12.2</v>
      </c>
      <c r="M55" s="60">
        <v>73.349250000000012</v>
      </c>
      <c r="N55" s="60"/>
      <c r="O55" s="45">
        <v>42211</v>
      </c>
      <c r="P55" s="36">
        <v>12.1</v>
      </c>
    </row>
    <row r="56" spans="1:16" x14ac:dyDescent="0.2">
      <c r="A56" s="45">
        <v>42211</v>
      </c>
      <c r="B56" s="36" t="s">
        <v>91</v>
      </c>
      <c r="C56" s="36">
        <v>13.1</v>
      </c>
      <c r="D56" s="65">
        <v>68.697900000000004</v>
      </c>
      <c r="E56" s="37">
        <v>69.434200000000004</v>
      </c>
      <c r="F56" s="36">
        <f>C56+0.1</f>
        <v>13.2</v>
      </c>
      <c r="G56" s="65">
        <v>69.041700000000006</v>
      </c>
      <c r="H56" s="37">
        <v>69.540999999999997</v>
      </c>
      <c r="J56" s="36">
        <v>13.1</v>
      </c>
      <c r="K56" s="60">
        <v>68.697900000000004</v>
      </c>
      <c r="L56" s="58">
        <f t="shared" si="4"/>
        <v>13.2</v>
      </c>
      <c r="M56" s="60">
        <v>69.041700000000006</v>
      </c>
      <c r="N56" s="60"/>
      <c r="O56" s="45">
        <v>42211</v>
      </c>
      <c r="P56" s="36">
        <v>13.1</v>
      </c>
    </row>
    <row r="57" spans="1:16" x14ac:dyDescent="0.2">
      <c r="A57" s="45">
        <v>42211</v>
      </c>
      <c r="B57" s="36" t="s">
        <v>31</v>
      </c>
      <c r="C57" s="36">
        <v>14.1</v>
      </c>
      <c r="D57" s="37" t="s">
        <v>83</v>
      </c>
      <c r="E57" s="37" t="s">
        <v>83</v>
      </c>
      <c r="F57" s="36">
        <v>14.2</v>
      </c>
      <c r="G57" s="65">
        <v>69.25030000000001</v>
      </c>
      <c r="H57" s="37">
        <v>73.166700000000006</v>
      </c>
      <c r="J57" s="36">
        <v>14.1</v>
      </c>
      <c r="K57" s="37" t="s">
        <v>83</v>
      </c>
      <c r="L57" s="58">
        <f t="shared" si="4"/>
        <v>14.2</v>
      </c>
      <c r="M57" s="60">
        <v>69.25030000000001</v>
      </c>
      <c r="N57" s="60"/>
      <c r="O57" s="45">
        <v>42211</v>
      </c>
      <c r="P57" s="36">
        <v>14.1</v>
      </c>
    </row>
    <row r="58" spans="1:16" x14ac:dyDescent="0.2">
      <c r="A58" s="45">
        <v>42211</v>
      </c>
      <c r="B58" s="36" t="s">
        <v>94</v>
      </c>
      <c r="C58" s="36">
        <v>15.1</v>
      </c>
      <c r="D58" s="65">
        <v>68.769350000000003</v>
      </c>
      <c r="E58" s="37">
        <v>69.508799999999994</v>
      </c>
      <c r="F58" s="36">
        <f>C58+0.1</f>
        <v>15.2</v>
      </c>
      <c r="G58" s="65">
        <v>67.238600000000005</v>
      </c>
      <c r="H58" s="37">
        <v>67.710400000000007</v>
      </c>
      <c r="J58" s="36">
        <v>15.1</v>
      </c>
      <c r="K58" s="60">
        <v>68.769350000000003</v>
      </c>
      <c r="L58" s="58">
        <f t="shared" si="4"/>
        <v>15.2</v>
      </c>
      <c r="M58" s="60">
        <v>67.238600000000005</v>
      </c>
      <c r="N58" s="60"/>
      <c r="O58" s="45">
        <v>42211</v>
      </c>
      <c r="P58" s="36">
        <v>15.1</v>
      </c>
    </row>
    <row r="59" spans="1:16" x14ac:dyDescent="0.2">
      <c r="A59" s="45">
        <v>42211</v>
      </c>
      <c r="B59" s="36" t="s">
        <v>97</v>
      </c>
      <c r="C59" s="36">
        <v>16.100000000000001</v>
      </c>
      <c r="D59" s="65">
        <v>68.671500000000009</v>
      </c>
      <c r="E59" s="37">
        <v>69.662800000000004</v>
      </c>
      <c r="F59" s="36">
        <f>C59+0.1</f>
        <v>16.200000000000003</v>
      </c>
      <c r="G59" s="65">
        <v>69.712350000000001</v>
      </c>
      <c r="H59" s="37">
        <v>70.340500000000006</v>
      </c>
      <c r="J59" s="36">
        <v>16.100000000000001</v>
      </c>
      <c r="K59" s="60">
        <v>68.671500000000009</v>
      </c>
      <c r="L59" s="58">
        <f t="shared" si="4"/>
        <v>16.200000000000003</v>
      </c>
      <c r="M59" s="60">
        <v>69.712350000000001</v>
      </c>
      <c r="N59" s="60"/>
      <c r="O59" s="45">
        <v>42211</v>
      </c>
      <c r="P59" s="36">
        <v>16.100000000000001</v>
      </c>
    </row>
    <row r="60" spans="1:16" x14ac:dyDescent="0.2">
      <c r="A60" s="45">
        <v>42211</v>
      </c>
      <c r="B60" s="36" t="s">
        <v>85</v>
      </c>
      <c r="C60" s="36">
        <v>18.100000000000001</v>
      </c>
      <c r="D60" s="65">
        <v>68.666499999999999</v>
      </c>
      <c r="E60" s="37">
        <v>69.683700000000002</v>
      </c>
      <c r="F60" s="36">
        <f>C60+0.1</f>
        <v>18.200000000000003</v>
      </c>
      <c r="G60" s="65">
        <v>70.476650000000006</v>
      </c>
      <c r="H60" s="37">
        <v>71.007300000000001</v>
      </c>
      <c r="J60" s="36">
        <v>18.100000000000001</v>
      </c>
      <c r="K60" s="60">
        <v>68.666499999999999</v>
      </c>
      <c r="L60" s="58">
        <f t="shared" si="4"/>
        <v>18.200000000000003</v>
      </c>
      <c r="M60" s="60">
        <v>70.476650000000006</v>
      </c>
      <c r="N60" s="60"/>
      <c r="O60" s="45">
        <v>42211</v>
      </c>
      <c r="P60" s="36">
        <v>18.100000000000001</v>
      </c>
    </row>
    <row r="61" spans="1:16" x14ac:dyDescent="0.2">
      <c r="A61" s="45">
        <v>42211</v>
      </c>
      <c r="B61" s="36" t="s">
        <v>95</v>
      </c>
      <c r="C61" s="36">
        <v>19.100000000000001</v>
      </c>
      <c r="D61" s="65">
        <v>71.837299999999999</v>
      </c>
      <c r="E61" s="37">
        <v>72.725899999999996</v>
      </c>
      <c r="F61" s="36">
        <f>C61+0.1</f>
        <v>19.200000000000003</v>
      </c>
      <c r="G61" s="65">
        <v>72.089750000000009</v>
      </c>
      <c r="H61" s="37">
        <v>72.691999999999993</v>
      </c>
      <c r="J61" s="36">
        <v>19.100000000000001</v>
      </c>
      <c r="K61" s="60">
        <v>71.837299999999999</v>
      </c>
      <c r="L61" s="58">
        <f t="shared" si="4"/>
        <v>19.200000000000003</v>
      </c>
      <c r="M61" s="60">
        <v>72.089750000000009</v>
      </c>
      <c r="N61" s="60"/>
      <c r="O61" s="45">
        <v>42211</v>
      </c>
      <c r="P61" s="36">
        <v>19.100000000000001</v>
      </c>
    </row>
    <row r="62" spans="1:16" x14ac:dyDescent="0.2">
      <c r="A62" s="45">
        <v>42211</v>
      </c>
      <c r="B62" s="36" t="s">
        <v>31</v>
      </c>
      <c r="C62" s="36">
        <v>20.100000000000001</v>
      </c>
      <c r="D62" s="37" t="s">
        <v>83</v>
      </c>
      <c r="E62" s="37" t="s">
        <v>83</v>
      </c>
      <c r="F62" s="36">
        <v>20.2</v>
      </c>
      <c r="G62" s="65">
        <v>73.561199999999999</v>
      </c>
      <c r="H62" s="37">
        <v>77.476299999999995</v>
      </c>
      <c r="J62" s="36">
        <v>20.100000000000001</v>
      </c>
      <c r="K62" s="37" t="s">
        <v>83</v>
      </c>
      <c r="L62" s="58">
        <f t="shared" si="4"/>
        <v>20.200000000000003</v>
      </c>
      <c r="M62" s="60">
        <v>73.561199999999999</v>
      </c>
      <c r="N62" s="60"/>
      <c r="O62" s="45">
        <v>42211</v>
      </c>
      <c r="P62" s="36">
        <v>20.100000000000001</v>
      </c>
    </row>
    <row r="63" spans="1:16" x14ac:dyDescent="0.2">
      <c r="A63" s="45">
        <v>42211</v>
      </c>
      <c r="B63" s="36" t="s">
        <v>93</v>
      </c>
      <c r="C63" s="36">
        <v>21.1</v>
      </c>
      <c r="D63" s="65">
        <v>73.268749999999997</v>
      </c>
      <c r="E63" s="37">
        <v>74.033199999999994</v>
      </c>
      <c r="F63" s="36">
        <f>C63+0.1</f>
        <v>21.200000000000003</v>
      </c>
      <c r="G63" s="65">
        <v>71.853449999999995</v>
      </c>
      <c r="H63" s="37">
        <v>72.321700000000007</v>
      </c>
      <c r="J63" s="36">
        <v>21.1</v>
      </c>
      <c r="K63" s="60">
        <v>73.268749999999997</v>
      </c>
      <c r="L63" s="58">
        <f t="shared" si="4"/>
        <v>21.200000000000003</v>
      </c>
      <c r="M63" s="60">
        <v>71.853449999999995</v>
      </c>
      <c r="N63" s="60"/>
      <c r="O63" s="45">
        <v>42211</v>
      </c>
      <c r="P63" s="36">
        <v>21.1</v>
      </c>
    </row>
    <row r="64" spans="1:16" x14ac:dyDescent="0.2">
      <c r="A64" s="45">
        <v>42211</v>
      </c>
      <c r="B64" s="36" t="s">
        <v>96</v>
      </c>
      <c r="C64" s="36">
        <v>22.1</v>
      </c>
      <c r="D64" s="65">
        <v>68.404449999999997</v>
      </c>
      <c r="E64" s="37">
        <v>68.893199999999993</v>
      </c>
      <c r="F64" s="36">
        <f>C64+0.1</f>
        <v>22.200000000000003</v>
      </c>
      <c r="G64" s="65">
        <v>71.188999999999993</v>
      </c>
      <c r="H64" s="37">
        <v>71.452799999999996</v>
      </c>
      <c r="J64" s="36">
        <v>22.1</v>
      </c>
      <c r="K64" s="60">
        <v>68.404449999999997</v>
      </c>
      <c r="L64" s="58">
        <f t="shared" si="4"/>
        <v>22.200000000000003</v>
      </c>
      <c r="M64" s="60">
        <v>71.188999999999993</v>
      </c>
      <c r="N64" s="60"/>
      <c r="O64" s="45">
        <v>42211</v>
      </c>
      <c r="P64" s="36">
        <v>22.1</v>
      </c>
    </row>
    <row r="65" spans="1:16" x14ac:dyDescent="0.2">
      <c r="A65" s="45">
        <v>42211</v>
      </c>
      <c r="B65" s="36" t="s">
        <v>92</v>
      </c>
      <c r="C65" s="36">
        <v>23.1</v>
      </c>
      <c r="D65" s="65">
        <v>71.703100000000006</v>
      </c>
      <c r="E65" s="37">
        <v>72.545199999999994</v>
      </c>
      <c r="F65" s="36">
        <f>C65+0.1</f>
        <v>23.200000000000003</v>
      </c>
      <c r="G65" s="65">
        <v>71.001750000000001</v>
      </c>
      <c r="H65" s="37">
        <v>71.585899999999995</v>
      </c>
      <c r="J65" s="36">
        <v>23.1</v>
      </c>
      <c r="K65" s="60">
        <v>71.703100000000006</v>
      </c>
      <c r="L65" s="58">
        <f t="shared" si="4"/>
        <v>23.200000000000003</v>
      </c>
      <c r="M65" s="60">
        <v>71.001750000000001</v>
      </c>
      <c r="N65" s="60"/>
      <c r="O65" s="45">
        <v>42211</v>
      </c>
      <c r="P65" s="36">
        <v>23.1</v>
      </c>
    </row>
    <row r="66" spans="1:16" x14ac:dyDescent="0.2">
      <c r="A66" s="45">
        <v>42211</v>
      </c>
      <c r="B66" s="36" t="s">
        <v>101</v>
      </c>
      <c r="C66" s="36">
        <v>24.1</v>
      </c>
      <c r="D66" s="65">
        <v>71.351249999999993</v>
      </c>
      <c r="E66" s="37">
        <v>71.944699999999997</v>
      </c>
      <c r="F66" s="36">
        <f>C66+0.1</f>
        <v>24.200000000000003</v>
      </c>
      <c r="G66" s="65">
        <v>71.001199999999997</v>
      </c>
      <c r="H66" s="37">
        <v>71.397800000000004</v>
      </c>
      <c r="J66" s="36">
        <v>24.1</v>
      </c>
      <c r="K66" s="60">
        <v>71.351249999999993</v>
      </c>
      <c r="L66" s="58">
        <f t="shared" si="4"/>
        <v>24.200000000000003</v>
      </c>
      <c r="M66" s="60">
        <v>71.001199999999997</v>
      </c>
      <c r="N66" s="60"/>
      <c r="O66" s="45">
        <v>42211</v>
      </c>
      <c r="P66" s="36">
        <v>24.1</v>
      </c>
    </row>
    <row r="67" spans="1:16" x14ac:dyDescent="0.2">
      <c r="A67" s="45">
        <v>42211</v>
      </c>
      <c r="B67" s="36" t="s">
        <v>98</v>
      </c>
      <c r="C67" s="36">
        <v>26.1</v>
      </c>
      <c r="D67" s="65">
        <v>71.190449999999998</v>
      </c>
      <c r="E67" s="37">
        <v>71.633700000000005</v>
      </c>
      <c r="F67" s="36">
        <f>C67+0.1</f>
        <v>26.200000000000003</v>
      </c>
      <c r="G67" s="65">
        <v>68.245000000000005</v>
      </c>
      <c r="H67" s="37">
        <v>68.492999999999995</v>
      </c>
      <c r="J67" s="36">
        <v>26.1</v>
      </c>
      <c r="K67" s="60">
        <v>71.190449999999998</v>
      </c>
      <c r="L67" s="58">
        <f t="shared" si="4"/>
        <v>26.200000000000003</v>
      </c>
      <c r="M67" s="60">
        <v>68.245000000000005</v>
      </c>
      <c r="N67" s="60"/>
      <c r="O67" s="45">
        <v>42211</v>
      </c>
      <c r="P67" s="36">
        <v>26.1</v>
      </c>
    </row>
    <row r="68" spans="1:16" x14ac:dyDescent="0.2">
      <c r="B68" s="36"/>
      <c r="C68" s="36"/>
      <c r="D68" s="37"/>
      <c r="E68" s="36"/>
      <c r="F68" s="36"/>
      <c r="G68" s="37"/>
      <c r="H68" s="36"/>
      <c r="J68" s="36"/>
      <c r="K68" s="37"/>
      <c r="L68" s="36"/>
      <c r="M68" s="37"/>
      <c r="N68" s="37"/>
      <c r="O68" s="45"/>
      <c r="P68" s="36"/>
    </row>
    <row r="69" spans="1:16" ht="12" x14ac:dyDescent="0.2">
      <c r="A69" s="62" t="s">
        <v>122</v>
      </c>
      <c r="B69" s="52" t="s">
        <v>5</v>
      </c>
      <c r="C69" s="36" t="s">
        <v>6</v>
      </c>
      <c r="D69" s="37" t="s">
        <v>7</v>
      </c>
      <c r="E69" s="37" t="s">
        <v>8</v>
      </c>
      <c r="F69" s="36" t="s">
        <v>6</v>
      </c>
      <c r="G69" s="37" t="s">
        <v>7</v>
      </c>
      <c r="H69" s="37" t="s">
        <v>9</v>
      </c>
      <c r="J69" s="54">
        <v>42222</v>
      </c>
      <c r="K69" s="36" t="s">
        <v>29</v>
      </c>
      <c r="L69" s="36"/>
      <c r="M69" s="36" t="s">
        <v>29</v>
      </c>
      <c r="N69" s="36"/>
      <c r="O69" s="36"/>
      <c r="P69" s="36"/>
    </row>
    <row r="70" spans="1:16" x14ac:dyDescent="0.2">
      <c r="A70" s="38" t="s">
        <v>30</v>
      </c>
      <c r="B70" s="55" t="s">
        <v>10</v>
      </c>
      <c r="C70" s="38" t="s">
        <v>11</v>
      </c>
      <c r="D70" s="39" t="s">
        <v>11</v>
      </c>
      <c r="E70" s="39" t="s">
        <v>13</v>
      </c>
      <c r="F70" s="38" t="s">
        <v>12</v>
      </c>
      <c r="G70" s="39" t="s">
        <v>12</v>
      </c>
      <c r="H70" s="39" t="s">
        <v>13</v>
      </c>
      <c r="J70" s="38" t="s">
        <v>6</v>
      </c>
      <c r="K70" s="38" t="s">
        <v>0</v>
      </c>
      <c r="L70" s="38" t="s">
        <v>6</v>
      </c>
      <c r="M70" s="38" t="s">
        <v>0</v>
      </c>
      <c r="N70" s="38"/>
      <c r="O70" s="36"/>
      <c r="P70" s="36"/>
    </row>
    <row r="71" spans="1:16" x14ac:dyDescent="0.2">
      <c r="A71" s="45">
        <v>42222</v>
      </c>
      <c r="B71" s="36" t="s">
        <v>111</v>
      </c>
      <c r="C71" s="36">
        <v>1.1000000000000001</v>
      </c>
      <c r="D71" s="65">
        <v>70.823900000000009</v>
      </c>
      <c r="E71" s="37">
        <v>71.434700000000007</v>
      </c>
      <c r="F71" s="36">
        <f t="shared" ref="F71:F91" si="5">C71+0.1</f>
        <v>1.2000000000000002</v>
      </c>
      <c r="G71" s="65">
        <v>63.674050000000001</v>
      </c>
      <c r="H71" s="37">
        <v>64.014700000000005</v>
      </c>
      <c r="J71" s="36">
        <v>1.1000000000000001</v>
      </c>
      <c r="K71" s="60">
        <v>70.823900000000009</v>
      </c>
      <c r="L71" s="58">
        <f t="shared" ref="L71:L91" si="6">J71+0.1</f>
        <v>1.2000000000000002</v>
      </c>
      <c r="M71" s="60">
        <v>63.674050000000001</v>
      </c>
      <c r="N71" s="37"/>
      <c r="O71" s="45">
        <v>42222</v>
      </c>
      <c r="P71" s="36">
        <v>1.1000000000000001</v>
      </c>
    </row>
    <row r="72" spans="1:16" x14ac:dyDescent="0.2">
      <c r="A72" s="45">
        <v>42222</v>
      </c>
      <c r="B72" s="36" t="s">
        <v>108</v>
      </c>
      <c r="C72" s="36">
        <v>4.0999999999999996</v>
      </c>
      <c r="D72" s="65">
        <v>71.237849999999995</v>
      </c>
      <c r="E72" s="37">
        <v>71.640600000000006</v>
      </c>
      <c r="F72" s="36">
        <f t="shared" si="5"/>
        <v>4.1999999999999993</v>
      </c>
      <c r="G72" s="65">
        <v>67.122450000000001</v>
      </c>
      <c r="H72" s="37">
        <v>67.263300000000001</v>
      </c>
      <c r="J72" s="36">
        <v>4.0999999999999996</v>
      </c>
      <c r="K72" s="60">
        <v>71.237849999999995</v>
      </c>
      <c r="L72" s="58">
        <f t="shared" si="6"/>
        <v>4.1999999999999993</v>
      </c>
      <c r="M72" s="60">
        <v>67.122450000000001</v>
      </c>
      <c r="N72" s="37"/>
      <c r="O72" s="45">
        <v>42222</v>
      </c>
      <c r="P72" s="36">
        <v>4.0999999999999996</v>
      </c>
    </row>
    <row r="73" spans="1:16" x14ac:dyDescent="0.2">
      <c r="A73" s="45">
        <v>42222</v>
      </c>
      <c r="B73" s="36" t="s">
        <v>114</v>
      </c>
      <c r="C73" s="36">
        <v>6.1</v>
      </c>
      <c r="D73" s="65">
        <v>71.739650000000012</v>
      </c>
      <c r="E73" s="37">
        <v>72.629800000000003</v>
      </c>
      <c r="F73" s="36">
        <f t="shared" si="5"/>
        <v>6.1999999999999993</v>
      </c>
      <c r="G73" s="65">
        <v>70.402799999999999</v>
      </c>
      <c r="H73" s="37">
        <v>70.916300000000007</v>
      </c>
      <c r="J73" s="36">
        <v>6.1</v>
      </c>
      <c r="K73" s="60">
        <v>71.739650000000012</v>
      </c>
      <c r="L73" s="58">
        <f t="shared" si="6"/>
        <v>6.1999999999999993</v>
      </c>
      <c r="M73" s="60">
        <v>70.402799999999999</v>
      </c>
      <c r="N73" s="37"/>
      <c r="O73" s="45">
        <v>42222</v>
      </c>
      <c r="P73" s="36">
        <v>6.1</v>
      </c>
    </row>
    <row r="74" spans="1:16" x14ac:dyDescent="0.2">
      <c r="A74" s="45">
        <v>42222</v>
      </c>
      <c r="B74" s="36" t="s">
        <v>118</v>
      </c>
      <c r="C74" s="36">
        <v>7.1</v>
      </c>
      <c r="D74" s="65">
        <v>72.966999999999999</v>
      </c>
      <c r="E74" s="37">
        <v>73.968699999999998</v>
      </c>
      <c r="F74" s="36">
        <f t="shared" si="5"/>
        <v>7.1999999999999993</v>
      </c>
      <c r="G74" s="65">
        <v>73.035349999999994</v>
      </c>
      <c r="H74" s="37">
        <v>73.671999999999997</v>
      </c>
      <c r="J74" s="36">
        <v>7.1</v>
      </c>
      <c r="K74" s="60">
        <v>72.966999999999999</v>
      </c>
      <c r="L74" s="58">
        <f t="shared" si="6"/>
        <v>7.1999999999999993</v>
      </c>
      <c r="M74" s="60">
        <v>73.035349999999994</v>
      </c>
      <c r="N74" s="37"/>
      <c r="O74" s="45">
        <v>42222</v>
      </c>
      <c r="P74" s="36">
        <v>7.1</v>
      </c>
    </row>
    <row r="75" spans="1:16" x14ac:dyDescent="0.2">
      <c r="A75" s="45">
        <v>42222</v>
      </c>
      <c r="B75" s="36" t="s">
        <v>105</v>
      </c>
      <c r="C75" s="36">
        <v>8.1</v>
      </c>
      <c r="D75" s="65">
        <v>73.611400000000003</v>
      </c>
      <c r="E75" s="37">
        <v>74.727599999999995</v>
      </c>
      <c r="F75" s="36">
        <f t="shared" si="5"/>
        <v>8.1999999999999993</v>
      </c>
      <c r="G75" s="65">
        <v>68.481500000000011</v>
      </c>
      <c r="H75" s="37">
        <v>69.249799999999993</v>
      </c>
      <c r="J75" s="36">
        <v>8.1</v>
      </c>
      <c r="K75" s="60">
        <v>73.611400000000003</v>
      </c>
      <c r="L75" s="58">
        <f t="shared" si="6"/>
        <v>8.1999999999999993</v>
      </c>
      <c r="M75" s="60">
        <v>68.481500000000011</v>
      </c>
      <c r="N75" s="37"/>
      <c r="O75" s="45">
        <v>42222</v>
      </c>
      <c r="P75" s="36">
        <v>8.1</v>
      </c>
    </row>
    <row r="76" spans="1:16" x14ac:dyDescent="0.2">
      <c r="A76" s="45">
        <v>42222</v>
      </c>
      <c r="B76" s="36" t="s">
        <v>31</v>
      </c>
      <c r="C76" s="36">
        <v>9.1</v>
      </c>
      <c r="D76" s="65">
        <v>71.957800000000006</v>
      </c>
      <c r="E76" s="37">
        <v>75.868600000000001</v>
      </c>
      <c r="F76" s="36">
        <f t="shared" si="5"/>
        <v>9.1999999999999993</v>
      </c>
      <c r="G76" s="65">
        <v>72.99315</v>
      </c>
      <c r="H76" s="37">
        <v>76.902500000000003</v>
      </c>
      <c r="J76" s="36">
        <v>9.1</v>
      </c>
      <c r="K76" s="60">
        <v>71.957800000000006</v>
      </c>
      <c r="L76" s="58">
        <f t="shared" si="6"/>
        <v>9.1999999999999993</v>
      </c>
      <c r="M76" s="60">
        <v>72.99315</v>
      </c>
      <c r="N76" s="37"/>
      <c r="O76" s="45">
        <v>42222</v>
      </c>
      <c r="P76" s="36">
        <v>9.1</v>
      </c>
    </row>
    <row r="77" spans="1:16" x14ac:dyDescent="0.2">
      <c r="A77" s="45">
        <v>42222</v>
      </c>
      <c r="B77" s="36" t="s">
        <v>104</v>
      </c>
      <c r="C77" s="36">
        <v>10.1</v>
      </c>
      <c r="D77" s="65">
        <v>72.842500000000001</v>
      </c>
      <c r="E77" s="37">
        <v>73.765000000000001</v>
      </c>
      <c r="F77" s="36">
        <f t="shared" si="5"/>
        <v>10.199999999999999</v>
      </c>
      <c r="G77" s="65">
        <v>72.435850000000002</v>
      </c>
      <c r="H77" s="37">
        <v>73.010099999999994</v>
      </c>
      <c r="J77" s="36">
        <v>10.1</v>
      </c>
      <c r="K77" s="60">
        <v>72.842500000000001</v>
      </c>
      <c r="L77" s="58">
        <f t="shared" si="6"/>
        <v>10.199999999999999</v>
      </c>
      <c r="M77" s="60">
        <v>72.435850000000002</v>
      </c>
      <c r="N77" s="37"/>
      <c r="O77" s="45">
        <v>42222</v>
      </c>
      <c r="P77" s="36">
        <v>10.1</v>
      </c>
    </row>
    <row r="78" spans="1:16" x14ac:dyDescent="0.2">
      <c r="A78" s="45">
        <v>42222</v>
      </c>
      <c r="B78" s="36" t="s">
        <v>121</v>
      </c>
      <c r="C78" s="36">
        <v>11.1</v>
      </c>
      <c r="D78" s="65">
        <v>73.75954999999999</v>
      </c>
      <c r="E78" s="37">
        <v>74.352000000000004</v>
      </c>
      <c r="F78" s="36">
        <f t="shared" si="5"/>
        <v>11.2</v>
      </c>
      <c r="G78" s="65">
        <v>70.509350000000012</v>
      </c>
      <c r="H78" s="37">
        <v>70.886200000000002</v>
      </c>
      <c r="J78" s="36">
        <v>11.1</v>
      </c>
      <c r="K78" s="60">
        <v>73.75954999999999</v>
      </c>
      <c r="L78" s="58">
        <f t="shared" si="6"/>
        <v>11.2</v>
      </c>
      <c r="M78" s="60">
        <v>70.509350000000012</v>
      </c>
      <c r="N78" s="37"/>
      <c r="O78" s="45">
        <v>42222</v>
      </c>
      <c r="P78" s="36">
        <v>11.1</v>
      </c>
    </row>
    <row r="79" spans="1:16" x14ac:dyDescent="0.2">
      <c r="A79" s="45">
        <v>42222</v>
      </c>
      <c r="B79" s="36" t="s">
        <v>119</v>
      </c>
      <c r="C79" s="36">
        <v>12.1</v>
      </c>
      <c r="D79" s="65">
        <v>72.455600000000004</v>
      </c>
      <c r="E79" s="37">
        <v>73.354600000000005</v>
      </c>
      <c r="F79" s="36">
        <f t="shared" si="5"/>
        <v>12.2</v>
      </c>
      <c r="G79" s="65">
        <v>73.349250000000012</v>
      </c>
      <c r="H79" s="37">
        <v>73.900300000000001</v>
      </c>
      <c r="J79" s="36">
        <v>12.1</v>
      </c>
      <c r="K79" s="60">
        <v>72.455600000000004</v>
      </c>
      <c r="L79" s="58">
        <f t="shared" si="6"/>
        <v>12.2</v>
      </c>
      <c r="M79" s="60">
        <v>73.349250000000012</v>
      </c>
      <c r="N79" s="37"/>
      <c r="O79" s="45">
        <v>42222</v>
      </c>
      <c r="P79" s="36">
        <v>12.1</v>
      </c>
    </row>
    <row r="80" spans="1:16" x14ac:dyDescent="0.2">
      <c r="A80" s="45">
        <v>42222</v>
      </c>
      <c r="B80" s="36" t="s">
        <v>117</v>
      </c>
      <c r="C80" s="36">
        <v>13.1</v>
      </c>
      <c r="D80" s="65">
        <v>68.697900000000004</v>
      </c>
      <c r="E80" s="37">
        <v>69.665700000000001</v>
      </c>
      <c r="F80" s="36">
        <f t="shared" si="5"/>
        <v>13.2</v>
      </c>
      <c r="G80" s="65">
        <v>69.041700000000006</v>
      </c>
      <c r="H80" s="37">
        <v>69.670299999999997</v>
      </c>
      <c r="J80" s="36">
        <v>13.1</v>
      </c>
      <c r="K80" s="60">
        <v>68.697900000000004</v>
      </c>
      <c r="L80" s="58">
        <f t="shared" si="6"/>
        <v>13.2</v>
      </c>
      <c r="M80" s="60">
        <v>69.041700000000006</v>
      </c>
      <c r="N80" s="37"/>
      <c r="O80" s="45">
        <v>42222</v>
      </c>
      <c r="P80" s="36">
        <v>13.1</v>
      </c>
    </row>
    <row r="81" spans="1:16" x14ac:dyDescent="0.2">
      <c r="A81" s="45">
        <v>42222</v>
      </c>
      <c r="B81" s="36" t="s">
        <v>120</v>
      </c>
      <c r="C81" s="36">
        <v>14.1</v>
      </c>
      <c r="D81" s="65">
        <v>68.684550000000002</v>
      </c>
      <c r="E81" s="37">
        <v>69.255300000000005</v>
      </c>
      <c r="F81" s="36">
        <f t="shared" si="5"/>
        <v>14.2</v>
      </c>
      <c r="G81" s="65">
        <v>69.25030000000001</v>
      </c>
      <c r="H81" s="37">
        <v>69.533600000000007</v>
      </c>
      <c r="J81" s="36">
        <v>14.1</v>
      </c>
      <c r="K81" s="60">
        <v>68.684550000000002</v>
      </c>
      <c r="L81" s="58">
        <f t="shared" si="6"/>
        <v>14.2</v>
      </c>
      <c r="M81" s="60">
        <v>69.25030000000001</v>
      </c>
      <c r="N81" s="37"/>
      <c r="O81" s="45">
        <v>42222</v>
      </c>
      <c r="P81" s="36">
        <v>14.1</v>
      </c>
    </row>
    <row r="82" spans="1:16" x14ac:dyDescent="0.2">
      <c r="A82" s="45">
        <v>42222</v>
      </c>
      <c r="B82" s="36" t="s">
        <v>103</v>
      </c>
      <c r="C82" s="36">
        <v>15.1</v>
      </c>
      <c r="D82" s="65">
        <v>68.769350000000003</v>
      </c>
      <c r="E82" s="37">
        <v>69.587199999999996</v>
      </c>
      <c r="F82" s="36">
        <f t="shared" si="5"/>
        <v>15.2</v>
      </c>
      <c r="G82" s="65">
        <v>67.238600000000005</v>
      </c>
      <c r="H82" s="37">
        <v>67.656599999999997</v>
      </c>
      <c r="J82" s="36">
        <v>15.1</v>
      </c>
      <c r="K82" s="60">
        <v>68.769350000000003</v>
      </c>
      <c r="L82" s="58">
        <f t="shared" si="6"/>
        <v>15.2</v>
      </c>
      <c r="M82" s="60">
        <v>67.238600000000005</v>
      </c>
      <c r="N82" s="37"/>
      <c r="O82" s="45">
        <v>42222</v>
      </c>
      <c r="P82" s="36">
        <v>15.1</v>
      </c>
    </row>
    <row r="83" spans="1:16" x14ac:dyDescent="0.2">
      <c r="A83" s="45">
        <v>42222</v>
      </c>
      <c r="B83" s="36" t="s">
        <v>112</v>
      </c>
      <c r="C83" s="36">
        <v>16.100000000000001</v>
      </c>
      <c r="D83" s="65">
        <v>68.671500000000009</v>
      </c>
      <c r="E83" s="37">
        <v>69.490300000000005</v>
      </c>
      <c r="F83" s="36">
        <f t="shared" si="5"/>
        <v>16.200000000000003</v>
      </c>
      <c r="G83" s="65">
        <v>69.712350000000001</v>
      </c>
      <c r="H83" s="37">
        <v>70.2196</v>
      </c>
      <c r="J83" s="36">
        <v>16.100000000000001</v>
      </c>
      <c r="K83" s="60">
        <v>68.671500000000009</v>
      </c>
      <c r="L83" s="58">
        <f t="shared" si="6"/>
        <v>16.200000000000003</v>
      </c>
      <c r="M83" s="60">
        <v>69.712350000000001</v>
      </c>
      <c r="N83" s="37"/>
      <c r="O83" s="45">
        <v>42222</v>
      </c>
      <c r="P83" s="36">
        <v>16.100000000000001</v>
      </c>
    </row>
    <row r="84" spans="1:16" x14ac:dyDescent="0.2">
      <c r="A84" s="45">
        <v>42222</v>
      </c>
      <c r="B84" s="36" t="s">
        <v>107</v>
      </c>
      <c r="C84" s="36">
        <v>18.100000000000001</v>
      </c>
      <c r="D84" s="65">
        <v>68.666499999999999</v>
      </c>
      <c r="E84" s="37">
        <v>69.332999999999998</v>
      </c>
      <c r="F84" s="36">
        <f t="shared" si="5"/>
        <v>18.200000000000003</v>
      </c>
      <c r="G84" s="65">
        <v>70.476650000000006</v>
      </c>
      <c r="H84" s="37">
        <v>70.816500000000005</v>
      </c>
      <c r="J84" s="36">
        <v>18.100000000000001</v>
      </c>
      <c r="K84" s="60">
        <v>68.666499999999999</v>
      </c>
      <c r="L84" s="58">
        <f t="shared" si="6"/>
        <v>18.200000000000003</v>
      </c>
      <c r="M84" s="60">
        <v>70.476650000000006</v>
      </c>
      <c r="N84" s="37"/>
      <c r="O84" s="45">
        <v>42222</v>
      </c>
      <c r="P84" s="36">
        <v>18.100000000000001</v>
      </c>
    </row>
    <row r="85" spans="1:16" x14ac:dyDescent="0.2">
      <c r="A85" s="45">
        <v>42222</v>
      </c>
      <c r="B85" s="36" t="s">
        <v>116</v>
      </c>
      <c r="C85" s="36">
        <v>19.100000000000001</v>
      </c>
      <c r="D85" s="65">
        <v>71.837299999999999</v>
      </c>
      <c r="E85" s="37">
        <v>72.120699999999999</v>
      </c>
      <c r="F85" s="36">
        <f t="shared" si="5"/>
        <v>19.200000000000003</v>
      </c>
      <c r="G85" s="65">
        <v>72.089750000000009</v>
      </c>
      <c r="H85" s="37">
        <v>72.266300000000001</v>
      </c>
      <c r="J85" s="36">
        <v>19.100000000000001</v>
      </c>
      <c r="K85" s="60">
        <v>71.837299999999999</v>
      </c>
      <c r="L85" s="58">
        <f t="shared" si="6"/>
        <v>19.200000000000003</v>
      </c>
      <c r="M85" s="60">
        <v>72.089750000000009</v>
      </c>
      <c r="N85" s="37"/>
      <c r="O85" s="45">
        <v>42222</v>
      </c>
      <c r="P85" s="36">
        <v>19.100000000000001</v>
      </c>
    </row>
    <row r="86" spans="1:16" x14ac:dyDescent="0.2">
      <c r="A86" s="45">
        <v>42222</v>
      </c>
      <c r="B86" s="36" t="s">
        <v>102</v>
      </c>
      <c r="C86" s="36">
        <v>20.100000000000001</v>
      </c>
      <c r="D86" s="65">
        <v>71.064549999999997</v>
      </c>
      <c r="E86" s="37">
        <v>71.565200000000004</v>
      </c>
      <c r="F86" s="36">
        <f t="shared" si="5"/>
        <v>20.200000000000003</v>
      </c>
      <c r="G86" s="65">
        <v>73.561199999999999</v>
      </c>
      <c r="H86" s="37">
        <v>73.779300000000006</v>
      </c>
      <c r="J86" s="36">
        <v>20.100000000000001</v>
      </c>
      <c r="K86" s="60">
        <v>71.064549999999997</v>
      </c>
      <c r="L86" s="58">
        <f t="shared" si="6"/>
        <v>20.200000000000003</v>
      </c>
      <c r="M86" s="60">
        <v>73.561199999999999</v>
      </c>
      <c r="N86" s="37"/>
      <c r="O86" s="45">
        <v>42222</v>
      </c>
      <c r="P86" s="36">
        <v>20.100000000000001</v>
      </c>
    </row>
    <row r="87" spans="1:16" x14ac:dyDescent="0.2">
      <c r="A87" s="45">
        <v>42222</v>
      </c>
      <c r="B87" s="36" t="s">
        <v>113</v>
      </c>
      <c r="C87" s="36">
        <v>21.1</v>
      </c>
      <c r="D87" s="65">
        <v>73.268749999999997</v>
      </c>
      <c r="E87" s="37">
        <v>73.682599999999994</v>
      </c>
      <c r="F87" s="36">
        <f t="shared" si="5"/>
        <v>21.200000000000003</v>
      </c>
      <c r="G87" s="65">
        <v>71.853449999999995</v>
      </c>
      <c r="H87" s="37">
        <v>72.051199999999994</v>
      </c>
      <c r="J87" s="36">
        <v>21.1</v>
      </c>
      <c r="K87" s="60">
        <v>73.268749999999997</v>
      </c>
      <c r="L87" s="58">
        <f t="shared" si="6"/>
        <v>21.200000000000003</v>
      </c>
      <c r="M87" s="60">
        <v>71.853449999999995</v>
      </c>
      <c r="N87" s="37"/>
      <c r="O87" s="45">
        <v>42222</v>
      </c>
      <c r="P87" s="36">
        <v>21.1</v>
      </c>
    </row>
    <row r="88" spans="1:16" x14ac:dyDescent="0.2">
      <c r="A88" s="45">
        <v>42222</v>
      </c>
      <c r="B88" s="36" t="s">
        <v>106</v>
      </c>
      <c r="C88" s="36">
        <v>22.1</v>
      </c>
      <c r="D88" s="65">
        <v>68.404449999999997</v>
      </c>
      <c r="E88" s="37">
        <v>68.815799999999996</v>
      </c>
      <c r="F88" s="36">
        <f t="shared" si="5"/>
        <v>22.200000000000003</v>
      </c>
      <c r="G88" s="65">
        <v>71.188999999999993</v>
      </c>
      <c r="H88" s="37">
        <v>71.379199999999997</v>
      </c>
      <c r="J88" s="36">
        <v>22.1</v>
      </c>
      <c r="K88" s="60">
        <v>68.404449999999997</v>
      </c>
      <c r="L88" s="58">
        <f t="shared" si="6"/>
        <v>22.200000000000003</v>
      </c>
      <c r="M88" s="60">
        <v>71.188999999999993</v>
      </c>
      <c r="N88" s="37"/>
      <c r="O88" s="45">
        <v>42222</v>
      </c>
      <c r="P88" s="36">
        <v>22.1</v>
      </c>
    </row>
    <row r="89" spans="1:16" x14ac:dyDescent="0.2">
      <c r="A89" s="45">
        <v>42222</v>
      </c>
      <c r="B89" s="36" t="s">
        <v>115</v>
      </c>
      <c r="C89" s="36">
        <v>23.1</v>
      </c>
      <c r="D89" s="65">
        <v>71.703100000000006</v>
      </c>
      <c r="E89" s="37">
        <v>72.245099999999994</v>
      </c>
      <c r="F89" s="36">
        <f t="shared" si="5"/>
        <v>23.200000000000003</v>
      </c>
      <c r="G89" s="65">
        <v>71.001750000000001</v>
      </c>
      <c r="H89" s="37">
        <v>71.286000000000001</v>
      </c>
      <c r="J89" s="36">
        <v>23.1</v>
      </c>
      <c r="K89" s="60">
        <v>71.703100000000006</v>
      </c>
      <c r="L89" s="58">
        <f t="shared" si="6"/>
        <v>23.200000000000003</v>
      </c>
      <c r="M89" s="60">
        <v>71.001750000000001</v>
      </c>
      <c r="N89" s="37"/>
      <c r="O89" s="45">
        <v>42222</v>
      </c>
      <c r="P89" s="36">
        <v>23.1</v>
      </c>
    </row>
    <row r="90" spans="1:16" x14ac:dyDescent="0.2">
      <c r="A90" s="45">
        <v>42222</v>
      </c>
      <c r="B90" s="36" t="s">
        <v>110</v>
      </c>
      <c r="C90" s="36">
        <v>24.1</v>
      </c>
      <c r="D90" s="65">
        <v>71.351249999999993</v>
      </c>
      <c r="E90" s="37">
        <v>72.312399999999997</v>
      </c>
      <c r="F90" s="36">
        <f t="shared" si="5"/>
        <v>24.200000000000003</v>
      </c>
      <c r="G90" s="65">
        <v>71.001199999999997</v>
      </c>
      <c r="H90" s="37">
        <v>71.688800000000001</v>
      </c>
      <c r="J90" s="36">
        <v>24.1</v>
      </c>
      <c r="K90" s="60">
        <v>71.351249999999993</v>
      </c>
      <c r="L90" s="58">
        <f t="shared" si="6"/>
        <v>24.200000000000003</v>
      </c>
      <c r="M90" s="60">
        <v>71.001199999999997</v>
      </c>
      <c r="N90" s="37"/>
      <c r="O90" s="45">
        <v>42222</v>
      </c>
      <c r="P90" s="36">
        <v>24.1</v>
      </c>
    </row>
    <row r="91" spans="1:16" x14ac:dyDescent="0.2">
      <c r="A91" s="45">
        <v>42222</v>
      </c>
      <c r="B91" s="36" t="s">
        <v>109</v>
      </c>
      <c r="C91" s="36">
        <v>26.1</v>
      </c>
      <c r="D91" s="65">
        <v>71.190449999999998</v>
      </c>
      <c r="E91" s="37">
        <v>71.930599999999998</v>
      </c>
      <c r="F91" s="36">
        <f t="shared" si="5"/>
        <v>26.200000000000003</v>
      </c>
      <c r="G91" s="65">
        <v>68.245000000000005</v>
      </c>
      <c r="H91" s="37">
        <v>68.669799999999995</v>
      </c>
      <c r="J91" s="36">
        <v>26.1</v>
      </c>
      <c r="K91" s="60">
        <v>71.190449999999998</v>
      </c>
      <c r="L91" s="58">
        <f t="shared" si="6"/>
        <v>26.200000000000003</v>
      </c>
      <c r="M91" s="60">
        <v>68.245000000000005</v>
      </c>
      <c r="N91" s="37"/>
      <c r="O91" s="45">
        <v>42222</v>
      </c>
      <c r="P91" s="36">
        <v>26.1</v>
      </c>
    </row>
    <row r="92" spans="1:16" x14ac:dyDescent="0.2">
      <c r="B92" s="36"/>
      <c r="C92" s="36"/>
      <c r="D92" s="37"/>
      <c r="E92" s="36"/>
      <c r="F92" s="36"/>
      <c r="G92" s="37"/>
      <c r="H92" s="36"/>
      <c r="J92" s="36"/>
      <c r="K92" s="37"/>
      <c r="L92" s="36"/>
      <c r="M92" s="37"/>
      <c r="N92" s="37"/>
      <c r="O92" s="45"/>
      <c r="P92" s="36"/>
    </row>
    <row r="93" spans="1:16" ht="12" x14ac:dyDescent="0.2">
      <c r="A93" s="62" t="s">
        <v>127</v>
      </c>
      <c r="B93" s="52" t="s">
        <v>5</v>
      </c>
      <c r="C93" s="36" t="s">
        <v>6</v>
      </c>
      <c r="D93" s="37" t="s">
        <v>7</v>
      </c>
      <c r="E93" s="37" t="s">
        <v>8</v>
      </c>
      <c r="F93" s="36" t="s">
        <v>6</v>
      </c>
      <c r="G93" s="37" t="s">
        <v>7</v>
      </c>
      <c r="H93" s="37" t="s">
        <v>9</v>
      </c>
      <c r="J93" s="54">
        <v>42233</v>
      </c>
      <c r="K93" s="36" t="s">
        <v>29</v>
      </c>
      <c r="L93" s="36"/>
      <c r="M93" s="36" t="s">
        <v>29</v>
      </c>
      <c r="N93" s="36"/>
      <c r="O93" s="36"/>
      <c r="P93" s="36"/>
    </row>
    <row r="94" spans="1:16" x14ac:dyDescent="0.2">
      <c r="A94" s="38" t="s">
        <v>30</v>
      </c>
      <c r="B94" s="55" t="s">
        <v>10</v>
      </c>
      <c r="C94" s="38" t="s">
        <v>11</v>
      </c>
      <c r="D94" s="39" t="s">
        <v>11</v>
      </c>
      <c r="E94" s="39" t="s">
        <v>13</v>
      </c>
      <c r="F94" s="38" t="s">
        <v>12</v>
      </c>
      <c r="G94" s="39" t="s">
        <v>12</v>
      </c>
      <c r="H94" s="39" t="s">
        <v>13</v>
      </c>
      <c r="J94" s="38" t="s">
        <v>6</v>
      </c>
      <c r="K94" s="38" t="s">
        <v>0</v>
      </c>
      <c r="L94" s="38" t="s">
        <v>6</v>
      </c>
      <c r="M94" s="38" t="s">
        <v>0</v>
      </c>
      <c r="N94" s="38"/>
      <c r="O94" s="36"/>
      <c r="P94" s="36"/>
    </row>
    <row r="95" spans="1:16" x14ac:dyDescent="0.2">
      <c r="A95" s="45">
        <v>42233</v>
      </c>
      <c r="B95" s="36" t="s">
        <v>132</v>
      </c>
      <c r="C95" s="36">
        <v>1.1000000000000001</v>
      </c>
      <c r="D95" s="65">
        <v>70.823900000000009</v>
      </c>
      <c r="E95" s="37">
        <v>71.383700000000005</v>
      </c>
      <c r="F95" s="36">
        <f t="shared" ref="F95:F115" si="7">C95+0.1</f>
        <v>1.2000000000000002</v>
      </c>
      <c r="G95" s="65">
        <v>63.674050000000001</v>
      </c>
      <c r="H95" s="37">
        <v>64.042699999999996</v>
      </c>
      <c r="J95" s="36">
        <v>1.1000000000000001</v>
      </c>
      <c r="K95" s="60">
        <v>70.823900000000009</v>
      </c>
      <c r="L95" s="58">
        <f t="shared" ref="L95:L115" si="8">J95+0.1</f>
        <v>1.2000000000000002</v>
      </c>
      <c r="M95" s="60">
        <v>63.674050000000001</v>
      </c>
      <c r="N95" s="37"/>
      <c r="O95" s="45">
        <v>42233</v>
      </c>
      <c r="P95" s="36">
        <v>1.1000000000000001</v>
      </c>
    </row>
    <row r="96" spans="1:16" x14ac:dyDescent="0.2">
      <c r="A96" s="45">
        <v>42233</v>
      </c>
      <c r="B96" s="36" t="s">
        <v>147</v>
      </c>
      <c r="C96" s="36">
        <v>4.0999999999999996</v>
      </c>
      <c r="D96" s="65">
        <v>71.237849999999995</v>
      </c>
      <c r="E96" s="37">
        <v>71.970699999999994</v>
      </c>
      <c r="F96" s="36">
        <f t="shared" si="7"/>
        <v>4.1999999999999993</v>
      </c>
      <c r="G96" s="65">
        <v>67.122450000000001</v>
      </c>
      <c r="H96" s="37">
        <v>67.565700000000007</v>
      </c>
      <c r="J96" s="36">
        <v>4.0999999999999996</v>
      </c>
      <c r="K96" s="60">
        <v>71.237849999999995</v>
      </c>
      <c r="L96" s="58">
        <f t="shared" si="8"/>
        <v>4.1999999999999993</v>
      </c>
      <c r="M96" s="60">
        <v>67.122450000000001</v>
      </c>
      <c r="N96" s="37"/>
      <c r="O96" s="45">
        <v>42233</v>
      </c>
      <c r="P96" s="36">
        <v>4.0999999999999996</v>
      </c>
    </row>
    <row r="97" spans="1:16" x14ac:dyDescent="0.2">
      <c r="A97" s="45">
        <v>42233</v>
      </c>
      <c r="B97" s="36" t="s">
        <v>129</v>
      </c>
      <c r="C97" s="36">
        <v>6.1</v>
      </c>
      <c r="D97" s="65">
        <v>71.739650000000012</v>
      </c>
      <c r="E97" s="37">
        <v>72.021100000000004</v>
      </c>
      <c r="F97" s="36">
        <f t="shared" si="7"/>
        <v>6.1999999999999993</v>
      </c>
      <c r="G97" s="65">
        <v>70.402799999999999</v>
      </c>
      <c r="H97" s="37">
        <v>70.562399999999997</v>
      </c>
      <c r="J97" s="36">
        <v>6.1</v>
      </c>
      <c r="K97" s="60">
        <v>71.739650000000012</v>
      </c>
      <c r="L97" s="58">
        <f t="shared" si="8"/>
        <v>6.1999999999999993</v>
      </c>
      <c r="M97" s="60">
        <v>70.402799999999999</v>
      </c>
      <c r="N97" s="37"/>
      <c r="O97" s="45">
        <v>42233</v>
      </c>
      <c r="P97" s="36">
        <v>6.1</v>
      </c>
    </row>
    <row r="98" spans="1:16" x14ac:dyDescent="0.2">
      <c r="A98" s="45">
        <v>42233</v>
      </c>
      <c r="B98" s="36" t="s">
        <v>135</v>
      </c>
      <c r="C98" s="36">
        <v>7.1</v>
      </c>
      <c r="D98" s="65">
        <v>72.966999999999999</v>
      </c>
      <c r="E98" s="37">
        <v>73.234099999999998</v>
      </c>
      <c r="F98" s="36">
        <f t="shared" si="7"/>
        <v>7.1999999999999993</v>
      </c>
      <c r="G98" s="65">
        <v>73.035349999999994</v>
      </c>
      <c r="H98" s="37">
        <v>73.178100000000001</v>
      </c>
      <c r="J98" s="36">
        <v>7.1</v>
      </c>
      <c r="K98" s="60">
        <v>72.966999999999999</v>
      </c>
      <c r="L98" s="58">
        <f t="shared" si="8"/>
        <v>7.1999999999999993</v>
      </c>
      <c r="M98" s="60">
        <v>73.035349999999994</v>
      </c>
      <c r="N98" s="37"/>
      <c r="O98" s="45">
        <v>42233</v>
      </c>
      <c r="P98" s="36">
        <v>7.1</v>
      </c>
    </row>
    <row r="99" spans="1:16" x14ac:dyDescent="0.2">
      <c r="A99" s="45">
        <v>42233</v>
      </c>
      <c r="B99" s="36" t="s">
        <v>143</v>
      </c>
      <c r="C99" s="36">
        <v>8.1</v>
      </c>
      <c r="D99" s="65">
        <v>73.611400000000003</v>
      </c>
      <c r="E99" s="37">
        <v>74.256799999999998</v>
      </c>
      <c r="F99" s="36">
        <f t="shared" si="7"/>
        <v>8.1999999999999993</v>
      </c>
      <c r="G99" s="65">
        <v>68.481500000000011</v>
      </c>
      <c r="H99" s="37">
        <v>68.761700000000005</v>
      </c>
      <c r="J99" s="36">
        <v>8.1</v>
      </c>
      <c r="K99" s="60">
        <v>73.611400000000003</v>
      </c>
      <c r="L99" s="58">
        <f t="shared" si="8"/>
        <v>8.1999999999999993</v>
      </c>
      <c r="M99" s="60">
        <v>68.481500000000011</v>
      </c>
      <c r="N99" s="37"/>
      <c r="O99" s="45">
        <v>42233</v>
      </c>
      <c r="P99" s="36">
        <v>8.1</v>
      </c>
    </row>
    <row r="100" spans="1:16" x14ac:dyDescent="0.2">
      <c r="A100" s="45">
        <v>42233</v>
      </c>
      <c r="B100" s="36" t="s">
        <v>134</v>
      </c>
      <c r="C100" s="36">
        <v>9.1</v>
      </c>
      <c r="D100" s="65">
        <v>71.957800000000006</v>
      </c>
      <c r="E100" s="37">
        <v>72.786500000000004</v>
      </c>
      <c r="F100" s="36">
        <f t="shared" si="7"/>
        <v>9.1999999999999993</v>
      </c>
      <c r="G100" s="65">
        <v>72.99315</v>
      </c>
      <c r="H100" s="37">
        <v>73.587999999999994</v>
      </c>
      <c r="J100" s="36">
        <v>9.1</v>
      </c>
      <c r="K100" s="60">
        <v>71.957800000000006</v>
      </c>
      <c r="L100" s="58">
        <f t="shared" si="8"/>
        <v>9.1999999999999993</v>
      </c>
      <c r="M100" s="60">
        <v>72.99315</v>
      </c>
      <c r="N100" s="37"/>
      <c r="O100" s="45">
        <v>42233</v>
      </c>
      <c r="P100" s="36">
        <v>9.1</v>
      </c>
    </row>
    <row r="101" spans="1:16" x14ac:dyDescent="0.2">
      <c r="A101" s="45">
        <v>42233</v>
      </c>
      <c r="B101" s="36" t="s">
        <v>146</v>
      </c>
      <c r="C101" s="36">
        <v>10.1</v>
      </c>
      <c r="D101" s="65">
        <v>72.842500000000001</v>
      </c>
      <c r="E101" s="37">
        <v>73.187100000000001</v>
      </c>
      <c r="F101" s="36">
        <f t="shared" si="7"/>
        <v>10.199999999999999</v>
      </c>
      <c r="G101" s="65">
        <v>72.435850000000002</v>
      </c>
      <c r="H101" s="37">
        <v>72.576099999999997</v>
      </c>
      <c r="J101" s="36">
        <v>10.1</v>
      </c>
      <c r="K101" s="60">
        <v>72.842500000000001</v>
      </c>
      <c r="L101" s="58">
        <f t="shared" si="8"/>
        <v>10.199999999999999</v>
      </c>
      <c r="M101" s="60">
        <v>72.435850000000002</v>
      </c>
      <c r="N101" s="37"/>
      <c r="O101" s="45">
        <v>42233</v>
      </c>
      <c r="P101" s="36">
        <v>10.1</v>
      </c>
    </row>
    <row r="102" spans="1:16" x14ac:dyDescent="0.2">
      <c r="A102" s="45">
        <v>42233</v>
      </c>
      <c r="B102" s="36" t="s">
        <v>31</v>
      </c>
      <c r="C102" s="36">
        <v>11.1</v>
      </c>
      <c r="D102" s="65">
        <v>73.75954999999999</v>
      </c>
      <c r="E102" s="37">
        <v>77.665700000000001</v>
      </c>
      <c r="F102" s="36">
        <f t="shared" si="7"/>
        <v>11.2</v>
      </c>
      <c r="G102" s="65">
        <v>70.509350000000012</v>
      </c>
      <c r="H102" s="37">
        <v>74.412700000000001</v>
      </c>
      <c r="J102" s="36">
        <v>11.1</v>
      </c>
      <c r="K102" s="60">
        <v>73.75954999999999</v>
      </c>
      <c r="L102" s="58">
        <f t="shared" si="8"/>
        <v>11.2</v>
      </c>
      <c r="M102" s="60">
        <v>70.509350000000012</v>
      </c>
      <c r="N102" s="37"/>
      <c r="O102" s="45">
        <v>42233</v>
      </c>
      <c r="P102" s="36">
        <v>11.1</v>
      </c>
    </row>
    <row r="103" spans="1:16" x14ac:dyDescent="0.2">
      <c r="A103" s="45">
        <v>42233</v>
      </c>
      <c r="B103" s="36" t="s">
        <v>142</v>
      </c>
      <c r="C103" s="36">
        <v>12.1</v>
      </c>
      <c r="D103" s="65">
        <v>72.455600000000004</v>
      </c>
      <c r="E103" s="37">
        <v>72.9529</v>
      </c>
      <c r="F103" s="36">
        <f t="shared" si="7"/>
        <v>12.2</v>
      </c>
      <c r="G103" s="65">
        <v>73.349250000000012</v>
      </c>
      <c r="H103" s="37">
        <v>73.590999999999994</v>
      </c>
      <c r="J103" s="36">
        <v>12.1</v>
      </c>
      <c r="K103" s="60">
        <v>72.455600000000004</v>
      </c>
      <c r="L103" s="58">
        <f t="shared" si="8"/>
        <v>12.2</v>
      </c>
      <c r="M103" s="60">
        <v>73.349250000000012</v>
      </c>
      <c r="N103" s="37"/>
      <c r="O103" s="45">
        <v>42233</v>
      </c>
      <c r="P103" s="36">
        <v>12.1</v>
      </c>
    </row>
    <row r="104" spans="1:16" x14ac:dyDescent="0.2">
      <c r="A104" s="45">
        <v>42233</v>
      </c>
      <c r="B104" s="36" t="s">
        <v>133</v>
      </c>
      <c r="C104" s="36">
        <v>13.1</v>
      </c>
      <c r="D104" s="65">
        <v>68.697900000000004</v>
      </c>
      <c r="E104" s="37">
        <v>69.414500000000004</v>
      </c>
      <c r="F104" s="36">
        <f t="shared" si="7"/>
        <v>13.2</v>
      </c>
      <c r="G104" s="65">
        <v>69.041700000000006</v>
      </c>
      <c r="H104" s="37">
        <v>69.544899999999998</v>
      </c>
      <c r="J104" s="36">
        <v>13.1</v>
      </c>
      <c r="K104" s="60">
        <v>68.697900000000004</v>
      </c>
      <c r="L104" s="58">
        <f t="shared" si="8"/>
        <v>13.2</v>
      </c>
      <c r="M104" s="60">
        <v>69.041700000000006</v>
      </c>
      <c r="N104" s="37"/>
      <c r="O104" s="45">
        <v>42233</v>
      </c>
      <c r="P104" s="36">
        <v>13.1</v>
      </c>
    </row>
    <row r="105" spans="1:16" x14ac:dyDescent="0.2">
      <c r="A105" s="45">
        <v>42233</v>
      </c>
      <c r="B105" s="36" t="s">
        <v>130</v>
      </c>
      <c r="C105" s="36">
        <v>14.1</v>
      </c>
      <c r="D105" s="65">
        <v>68.684550000000002</v>
      </c>
      <c r="E105" s="37">
        <v>69.324600000000004</v>
      </c>
      <c r="F105" s="36">
        <f t="shared" si="7"/>
        <v>14.2</v>
      </c>
      <c r="G105" s="65">
        <v>69.25030000000001</v>
      </c>
      <c r="H105" s="37">
        <v>69.684600000000003</v>
      </c>
      <c r="J105" s="36">
        <v>14.1</v>
      </c>
      <c r="K105" s="60">
        <v>68.684550000000002</v>
      </c>
      <c r="L105" s="58">
        <f t="shared" si="8"/>
        <v>14.2</v>
      </c>
      <c r="M105" s="60">
        <v>69.25030000000001</v>
      </c>
      <c r="N105" s="37"/>
      <c r="O105" s="45">
        <v>42233</v>
      </c>
      <c r="P105" s="36">
        <v>14.1</v>
      </c>
    </row>
    <row r="106" spans="1:16" x14ac:dyDescent="0.2">
      <c r="A106" s="45">
        <v>42233</v>
      </c>
      <c r="B106" s="36" t="s">
        <v>136</v>
      </c>
      <c r="C106" s="36">
        <v>15.1</v>
      </c>
      <c r="D106" s="65">
        <v>68.769350000000003</v>
      </c>
      <c r="E106" s="37">
        <v>69.336799999999997</v>
      </c>
      <c r="F106" s="36">
        <f t="shared" si="7"/>
        <v>15.2</v>
      </c>
      <c r="G106" s="65">
        <v>67.238600000000005</v>
      </c>
      <c r="H106" s="37">
        <v>67.645799999999994</v>
      </c>
      <c r="J106" s="36">
        <v>15.1</v>
      </c>
      <c r="K106" s="60">
        <v>68.769350000000003</v>
      </c>
      <c r="L106" s="58">
        <f t="shared" si="8"/>
        <v>15.2</v>
      </c>
      <c r="M106" s="60">
        <v>67.238600000000005</v>
      </c>
      <c r="N106" s="37"/>
      <c r="O106" s="45">
        <v>42233</v>
      </c>
      <c r="P106" s="36">
        <v>15.1</v>
      </c>
    </row>
    <row r="107" spans="1:16" x14ac:dyDescent="0.2">
      <c r="A107" s="45">
        <v>42233</v>
      </c>
      <c r="B107" s="36" t="s">
        <v>139</v>
      </c>
      <c r="C107" s="36">
        <v>16.100000000000001</v>
      </c>
      <c r="D107" s="65">
        <v>68.671500000000009</v>
      </c>
      <c r="E107" s="37">
        <v>68.979500000000002</v>
      </c>
      <c r="F107" s="36">
        <f t="shared" si="7"/>
        <v>16.200000000000003</v>
      </c>
      <c r="G107" s="65">
        <v>69.712350000000001</v>
      </c>
      <c r="H107" s="37">
        <v>69.871600000000001</v>
      </c>
      <c r="J107" s="36">
        <v>16.100000000000001</v>
      </c>
      <c r="K107" s="60">
        <v>68.671500000000009</v>
      </c>
      <c r="L107" s="58">
        <f t="shared" si="8"/>
        <v>16.200000000000003</v>
      </c>
      <c r="M107" s="60">
        <v>69.712350000000001</v>
      </c>
      <c r="N107" s="37"/>
      <c r="O107" s="45">
        <v>42233</v>
      </c>
      <c r="P107" s="36">
        <v>16.100000000000001</v>
      </c>
    </row>
    <row r="108" spans="1:16" x14ac:dyDescent="0.2">
      <c r="A108" s="45">
        <v>42233</v>
      </c>
      <c r="B108" s="36" t="s">
        <v>131</v>
      </c>
      <c r="C108" s="36">
        <v>18.100000000000001</v>
      </c>
      <c r="D108" s="65">
        <v>68.666499999999999</v>
      </c>
      <c r="E108" s="37">
        <v>69.296000000000006</v>
      </c>
      <c r="F108" s="36">
        <f t="shared" si="7"/>
        <v>18.200000000000003</v>
      </c>
      <c r="G108" s="65">
        <v>70.476650000000006</v>
      </c>
      <c r="H108" s="37">
        <v>70.852900000000005</v>
      </c>
      <c r="J108" s="36">
        <v>18.100000000000001</v>
      </c>
      <c r="K108" s="60">
        <v>68.666499999999999</v>
      </c>
      <c r="L108" s="58">
        <f t="shared" si="8"/>
        <v>18.200000000000003</v>
      </c>
      <c r="M108" s="60">
        <v>70.476650000000006</v>
      </c>
      <c r="N108" s="37"/>
      <c r="O108" s="45">
        <v>42233</v>
      </c>
      <c r="P108" s="36">
        <v>18.100000000000001</v>
      </c>
    </row>
    <row r="109" spans="1:16" x14ac:dyDescent="0.2">
      <c r="A109" s="45">
        <v>42233</v>
      </c>
      <c r="B109" s="36" t="s">
        <v>128</v>
      </c>
      <c r="C109" s="36">
        <v>19.100000000000001</v>
      </c>
      <c r="D109" s="65">
        <v>71.837299999999999</v>
      </c>
      <c r="E109" s="37">
        <v>72.8386</v>
      </c>
      <c r="F109" s="36">
        <f t="shared" si="7"/>
        <v>19.200000000000003</v>
      </c>
      <c r="G109" s="65">
        <v>72.089750000000009</v>
      </c>
      <c r="H109" s="37">
        <v>72.622900000000001</v>
      </c>
      <c r="J109" s="36">
        <v>19.100000000000001</v>
      </c>
      <c r="K109" s="60">
        <v>71.837299999999999</v>
      </c>
      <c r="L109" s="58">
        <f t="shared" si="8"/>
        <v>19.200000000000003</v>
      </c>
      <c r="M109" s="60">
        <v>72.089750000000009</v>
      </c>
      <c r="N109" s="37"/>
      <c r="O109" s="45">
        <v>42233</v>
      </c>
      <c r="P109" s="36">
        <v>19.100000000000001</v>
      </c>
    </row>
    <row r="110" spans="1:16" x14ac:dyDescent="0.2">
      <c r="A110" s="45">
        <v>42233</v>
      </c>
      <c r="B110" s="36" t="s">
        <v>141</v>
      </c>
      <c r="C110" s="36">
        <v>20.100000000000001</v>
      </c>
      <c r="D110" s="65">
        <v>71.064549999999997</v>
      </c>
      <c r="E110" s="37">
        <v>71.473200000000006</v>
      </c>
      <c r="F110" s="36">
        <f t="shared" si="7"/>
        <v>20.200000000000003</v>
      </c>
      <c r="G110" s="65">
        <v>73.561199999999999</v>
      </c>
      <c r="H110" s="37">
        <v>73.7667</v>
      </c>
      <c r="J110" s="36">
        <v>20.100000000000001</v>
      </c>
      <c r="K110" s="60">
        <v>71.064549999999997</v>
      </c>
      <c r="L110" s="58">
        <f t="shared" si="8"/>
        <v>20.200000000000003</v>
      </c>
      <c r="M110" s="60">
        <v>73.561199999999999</v>
      </c>
      <c r="N110" s="37"/>
      <c r="O110" s="45">
        <v>42233</v>
      </c>
      <c r="P110" s="36">
        <v>20.100000000000001</v>
      </c>
    </row>
    <row r="111" spans="1:16" x14ac:dyDescent="0.2">
      <c r="A111" s="45">
        <v>42233</v>
      </c>
      <c r="B111" s="36" t="s">
        <v>137</v>
      </c>
      <c r="C111" s="36">
        <v>21.1</v>
      </c>
      <c r="D111" s="65">
        <v>73.268749999999997</v>
      </c>
      <c r="E111" s="37">
        <v>73.8626</v>
      </c>
      <c r="F111" s="36">
        <f t="shared" si="7"/>
        <v>21.200000000000003</v>
      </c>
      <c r="G111" s="65">
        <v>71.853449999999995</v>
      </c>
      <c r="H111" s="37">
        <v>72.222999999999999</v>
      </c>
      <c r="J111" s="36">
        <v>21.1</v>
      </c>
      <c r="K111" s="60">
        <v>73.268749999999997</v>
      </c>
      <c r="L111" s="58">
        <f t="shared" si="8"/>
        <v>21.200000000000003</v>
      </c>
      <c r="M111" s="60">
        <v>71.853449999999995</v>
      </c>
      <c r="N111" s="37"/>
      <c r="O111" s="45">
        <v>42233</v>
      </c>
      <c r="P111" s="36">
        <v>21.1</v>
      </c>
    </row>
    <row r="112" spans="1:16" x14ac:dyDescent="0.2">
      <c r="A112" s="45">
        <v>42233</v>
      </c>
      <c r="B112" s="36" t="s">
        <v>144</v>
      </c>
      <c r="C112" s="36">
        <v>22.1</v>
      </c>
      <c r="D112" s="65">
        <v>68.404449999999997</v>
      </c>
      <c r="E112" s="37">
        <v>68.782200000000003</v>
      </c>
      <c r="F112" s="36">
        <f t="shared" si="7"/>
        <v>22.200000000000003</v>
      </c>
      <c r="G112" s="65">
        <v>71.188999999999993</v>
      </c>
      <c r="H112" s="37">
        <v>71.351600000000005</v>
      </c>
      <c r="J112" s="36">
        <v>22.1</v>
      </c>
      <c r="K112" s="60">
        <v>68.404449999999997</v>
      </c>
      <c r="L112" s="58">
        <f t="shared" si="8"/>
        <v>22.200000000000003</v>
      </c>
      <c r="M112" s="60">
        <v>71.188999999999993</v>
      </c>
      <c r="N112" s="37"/>
      <c r="O112" s="45">
        <v>42233</v>
      </c>
      <c r="P112" s="36">
        <v>22.1</v>
      </c>
    </row>
    <row r="113" spans="1:16" x14ac:dyDescent="0.2">
      <c r="A113" s="45">
        <v>42233</v>
      </c>
      <c r="B113" s="36" t="s">
        <v>140</v>
      </c>
      <c r="C113" s="36">
        <v>23.1</v>
      </c>
      <c r="D113" s="65">
        <v>71.703100000000006</v>
      </c>
      <c r="E113" s="37">
        <v>72.1995</v>
      </c>
      <c r="F113" s="36">
        <f t="shared" si="7"/>
        <v>23.200000000000003</v>
      </c>
      <c r="G113" s="65">
        <v>71.001750000000001</v>
      </c>
      <c r="H113" s="37">
        <v>71.190600000000003</v>
      </c>
      <c r="J113" s="36">
        <v>23.1</v>
      </c>
      <c r="K113" s="60">
        <v>71.703100000000006</v>
      </c>
      <c r="L113" s="58">
        <f t="shared" si="8"/>
        <v>23.200000000000003</v>
      </c>
      <c r="M113" s="60">
        <v>71.001750000000001</v>
      </c>
      <c r="N113" s="37"/>
      <c r="O113" s="45">
        <v>42233</v>
      </c>
      <c r="P113" s="36">
        <v>23.1</v>
      </c>
    </row>
    <row r="114" spans="1:16" x14ac:dyDescent="0.2">
      <c r="A114" s="45">
        <v>42233</v>
      </c>
      <c r="B114" s="36" t="s">
        <v>145</v>
      </c>
      <c r="C114" s="36">
        <v>24.1</v>
      </c>
      <c r="D114" s="65">
        <v>71.351249999999993</v>
      </c>
      <c r="E114" s="37">
        <v>71.732100000000003</v>
      </c>
      <c r="F114" s="36">
        <f t="shared" si="7"/>
        <v>24.200000000000003</v>
      </c>
      <c r="G114" s="65">
        <v>71.001199999999997</v>
      </c>
      <c r="H114" s="37">
        <v>71.171000000000006</v>
      </c>
      <c r="J114" s="36">
        <v>24.1</v>
      </c>
      <c r="K114" s="60">
        <v>71.351249999999993</v>
      </c>
      <c r="L114" s="58">
        <f t="shared" si="8"/>
        <v>24.200000000000003</v>
      </c>
      <c r="M114" s="60">
        <v>71.001199999999997</v>
      </c>
      <c r="N114" s="37"/>
      <c r="O114" s="45">
        <v>42233</v>
      </c>
      <c r="P114" s="36">
        <v>24.1</v>
      </c>
    </row>
    <row r="115" spans="1:16" x14ac:dyDescent="0.2">
      <c r="A115" s="45">
        <v>42233</v>
      </c>
      <c r="B115" s="36" t="s">
        <v>138</v>
      </c>
      <c r="C115" s="36">
        <v>26.1</v>
      </c>
      <c r="D115" s="65">
        <v>71.190449999999998</v>
      </c>
      <c r="E115" s="37">
        <v>71.595100000000002</v>
      </c>
      <c r="F115" s="36">
        <f t="shared" si="7"/>
        <v>26.200000000000003</v>
      </c>
      <c r="G115" s="65">
        <v>68.245000000000005</v>
      </c>
      <c r="H115" s="37">
        <v>68.432299999999998</v>
      </c>
      <c r="J115" s="36">
        <v>26.1</v>
      </c>
      <c r="K115" s="60">
        <v>71.190449999999998</v>
      </c>
      <c r="L115" s="58">
        <f t="shared" si="8"/>
        <v>26.200000000000003</v>
      </c>
      <c r="M115" s="60">
        <v>68.245000000000005</v>
      </c>
      <c r="N115" s="37"/>
      <c r="O115" s="45">
        <v>42233</v>
      </c>
      <c r="P115" s="36">
        <v>26.1</v>
      </c>
    </row>
    <row r="116" spans="1:16" x14ac:dyDescent="0.2">
      <c r="J116" s="36"/>
      <c r="K116" s="37"/>
      <c r="L116" s="36"/>
      <c r="M116" s="37"/>
      <c r="N116" s="37"/>
      <c r="O116" s="45"/>
      <c r="P116" s="36"/>
    </row>
    <row r="117" spans="1:16" x14ac:dyDescent="0.2">
      <c r="J117" s="36"/>
      <c r="K117" s="37"/>
      <c r="L117" s="36"/>
      <c r="M117" s="37"/>
      <c r="N117" s="37"/>
      <c r="O117" s="45"/>
      <c r="P117" s="36"/>
    </row>
    <row r="118" spans="1:16" x14ac:dyDescent="0.2">
      <c r="J118" s="64"/>
      <c r="K118" s="64"/>
      <c r="L118" s="64"/>
      <c r="M118" s="64"/>
      <c r="N118" s="64"/>
      <c r="O118" s="64"/>
      <c r="P118" s="36"/>
    </row>
    <row r="119" spans="1:16" x14ac:dyDescent="0.2">
      <c r="J119" s="64"/>
      <c r="K119" s="64"/>
      <c r="L119" s="64"/>
      <c r="M119" s="64"/>
      <c r="N119" s="64"/>
      <c r="O119" s="64"/>
      <c r="P119" s="36"/>
    </row>
    <row r="120" spans="1:16" x14ac:dyDescent="0.2">
      <c r="J120" s="64"/>
      <c r="K120" s="64"/>
      <c r="L120" s="64"/>
      <c r="M120" s="64"/>
      <c r="N120" s="64"/>
      <c r="O120" s="64"/>
      <c r="P120" s="36"/>
    </row>
  </sheetData>
  <sortState ref="A95:H115">
    <sortCondition ref="C95:C115"/>
  </sortState>
  <pageMargins left="0.7" right="0.7" top="0.75" bottom="0.75" header="0.3" footer="0.3"/>
  <pageSetup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141"/>
  <sheetViews>
    <sheetView workbookViewId="0"/>
  </sheetViews>
  <sheetFormatPr defaultRowHeight="11.25" x14ac:dyDescent="0.2"/>
  <cols>
    <col min="1" max="1" width="11.7109375" style="17" customWidth="1"/>
    <col min="2" max="2" width="15.5703125" style="17" customWidth="1"/>
    <col min="3" max="7" width="11.7109375" style="22" customWidth="1"/>
    <col min="8" max="10" width="11.7109375" style="17" customWidth="1"/>
    <col min="11" max="16" width="10.7109375" style="22" customWidth="1"/>
    <col min="17" max="21" width="9.140625" style="22"/>
    <col min="22" max="22" width="11" style="22" customWidth="1"/>
    <col min="23" max="16384" width="9.140625" style="22"/>
  </cols>
  <sheetData>
    <row r="1" spans="1:29" x14ac:dyDescent="0.2">
      <c r="A1" s="11" t="s">
        <v>1</v>
      </c>
      <c r="B1" s="6"/>
    </row>
    <row r="2" spans="1:29" x14ac:dyDescent="0.2">
      <c r="A2" s="10" t="s">
        <v>2</v>
      </c>
      <c r="B2" s="7" t="s">
        <v>148</v>
      </c>
    </row>
    <row r="3" spans="1:29" x14ac:dyDescent="0.2">
      <c r="A3" s="10" t="s">
        <v>3</v>
      </c>
      <c r="B3" s="8" t="s">
        <v>27</v>
      </c>
    </row>
    <row r="4" spans="1:29" x14ac:dyDescent="0.2">
      <c r="A4" s="10" t="s">
        <v>4</v>
      </c>
      <c r="B4" s="9" t="s">
        <v>82</v>
      </c>
    </row>
    <row r="5" spans="1:29" x14ac:dyDescent="0.2">
      <c r="A5" s="21" t="s">
        <v>28</v>
      </c>
      <c r="B5" s="22"/>
    </row>
    <row r="6" spans="1:29" x14ac:dyDescent="0.2">
      <c r="A6" s="21" t="s">
        <v>126</v>
      </c>
      <c r="B6" s="22"/>
    </row>
    <row r="7" spans="1:29" x14ac:dyDescent="0.2">
      <c r="N7" s="22" t="s">
        <v>154</v>
      </c>
    </row>
    <row r="8" spans="1:29" ht="12" x14ac:dyDescent="0.2">
      <c r="A8" s="51" t="s">
        <v>49</v>
      </c>
      <c r="B8" s="23" t="s">
        <v>5</v>
      </c>
      <c r="C8" s="24" t="s">
        <v>6</v>
      </c>
      <c r="D8" s="25" t="s">
        <v>7</v>
      </c>
      <c r="E8" s="25" t="s">
        <v>8</v>
      </c>
      <c r="F8" s="26" t="s">
        <v>6</v>
      </c>
      <c r="G8" s="25" t="s">
        <v>7</v>
      </c>
      <c r="H8" s="25" t="s">
        <v>9</v>
      </c>
      <c r="I8" s="37"/>
      <c r="J8" s="37"/>
      <c r="K8" s="36" t="s">
        <v>6</v>
      </c>
      <c r="L8" s="37" t="s">
        <v>7</v>
      </c>
      <c r="M8" s="37" t="s">
        <v>8</v>
      </c>
      <c r="N8" s="36" t="s">
        <v>75</v>
      </c>
      <c r="O8" s="36" t="s">
        <v>71</v>
      </c>
      <c r="P8" s="36" t="s">
        <v>73</v>
      </c>
      <c r="Q8" s="36" t="s">
        <v>69</v>
      </c>
      <c r="R8" s="36" t="s">
        <v>76</v>
      </c>
      <c r="S8" s="36" t="s">
        <v>80</v>
      </c>
      <c r="T8" s="36" t="s">
        <v>81</v>
      </c>
      <c r="U8" s="36"/>
      <c r="V8" s="17" t="s">
        <v>31</v>
      </c>
      <c r="W8" s="17">
        <v>6.1</v>
      </c>
      <c r="X8" s="17">
        <v>71.740100000000012</v>
      </c>
      <c r="Y8" s="17">
        <v>75.650400000000005</v>
      </c>
      <c r="Z8" s="17">
        <v>6.1999999999999993</v>
      </c>
      <c r="AA8" s="17">
        <v>70.402999999999992</v>
      </c>
      <c r="AB8" s="17">
        <v>74.317800000000005</v>
      </c>
    </row>
    <row r="9" spans="1:29" x14ac:dyDescent="0.2">
      <c r="A9" s="27" t="s">
        <v>14</v>
      </c>
      <c r="B9" s="28" t="s">
        <v>10</v>
      </c>
      <c r="C9" s="29" t="s">
        <v>11</v>
      </c>
      <c r="D9" s="29" t="s">
        <v>11</v>
      </c>
      <c r="E9" s="30" t="s">
        <v>13</v>
      </c>
      <c r="F9" s="27" t="s">
        <v>12</v>
      </c>
      <c r="G9" s="27" t="s">
        <v>12</v>
      </c>
      <c r="H9" s="30" t="s">
        <v>13</v>
      </c>
      <c r="I9" s="39"/>
      <c r="J9" s="39"/>
      <c r="K9" s="38" t="s">
        <v>11</v>
      </c>
      <c r="L9" s="38" t="s">
        <v>11</v>
      </c>
      <c r="M9" s="39" t="s">
        <v>13</v>
      </c>
      <c r="N9" s="38" t="s">
        <v>70</v>
      </c>
      <c r="O9" s="38" t="s">
        <v>72</v>
      </c>
      <c r="P9" s="38" t="s">
        <v>74</v>
      </c>
      <c r="Q9" s="38" t="s">
        <v>74</v>
      </c>
      <c r="R9" s="38" t="s">
        <v>77</v>
      </c>
      <c r="S9" s="38" t="s">
        <v>79</v>
      </c>
      <c r="T9" s="38" t="s">
        <v>78</v>
      </c>
      <c r="U9" s="38" t="s">
        <v>125</v>
      </c>
      <c r="V9" s="17"/>
      <c r="W9" s="17"/>
      <c r="X9" s="17"/>
      <c r="Y9" s="17"/>
      <c r="Z9" s="17"/>
      <c r="AA9" s="17"/>
      <c r="AB9" s="17"/>
    </row>
    <row r="10" spans="1:29" x14ac:dyDescent="0.2">
      <c r="A10" s="13">
        <v>42194</v>
      </c>
      <c r="B10" s="31" t="s">
        <v>32</v>
      </c>
      <c r="C10" s="31">
        <v>26.1</v>
      </c>
      <c r="D10" s="12"/>
      <c r="E10" s="12">
        <v>71.525499999999994</v>
      </c>
      <c r="F10" s="31">
        <f t="shared" ref="F10:F27" si="0">C10+0.1</f>
        <v>26.200000000000003</v>
      </c>
      <c r="G10" s="12"/>
      <c r="H10" s="12">
        <v>68.399500000000003</v>
      </c>
      <c r="I10" s="37"/>
      <c r="J10" s="37"/>
      <c r="K10" s="36">
        <v>7.1</v>
      </c>
      <c r="L10" s="37">
        <v>72.967349999999996</v>
      </c>
      <c r="M10" s="37">
        <v>73.548699999999997</v>
      </c>
      <c r="N10" s="40">
        <f>((M10-L10)*40)-3.9126</f>
        <v>19.341400000000018</v>
      </c>
      <c r="O10" s="40">
        <v>102.718</v>
      </c>
      <c r="P10" s="40">
        <v>102.72</v>
      </c>
      <c r="Q10" s="40">
        <f>(P10-O10)*40</f>
        <v>7.9999999999813554E-2</v>
      </c>
      <c r="R10" s="41">
        <f>Q10/N10*100</f>
        <v>0.41362052384942904</v>
      </c>
      <c r="S10" s="18">
        <f>50-N10</f>
        <v>30.658599999999982</v>
      </c>
      <c r="T10" s="18">
        <f>50-(N10-Q10)</f>
        <v>30.738599999999796</v>
      </c>
      <c r="U10" s="18">
        <f>(T10-S10)/S10*100</f>
        <v>0.2609382033093931</v>
      </c>
      <c r="V10" s="17"/>
      <c r="W10" s="17"/>
      <c r="X10" s="17">
        <f>Y8-X8</f>
        <v>3.9102999999999923</v>
      </c>
      <c r="Y10" s="17"/>
      <c r="Z10" s="17"/>
      <c r="AA10" s="17"/>
      <c r="AB10" s="17"/>
    </row>
    <row r="11" spans="1:29" x14ac:dyDescent="0.2">
      <c r="A11" s="13">
        <v>42194</v>
      </c>
      <c r="B11" s="31" t="s">
        <v>33</v>
      </c>
      <c r="C11" s="31">
        <v>9.1</v>
      </c>
      <c r="D11" s="12"/>
      <c r="E11" s="12">
        <v>72.4452</v>
      </c>
      <c r="F11" s="31">
        <f t="shared" si="0"/>
        <v>9.1999999999999993</v>
      </c>
      <c r="G11" s="12"/>
      <c r="H11" s="12">
        <v>73.179599999999994</v>
      </c>
      <c r="I11" s="37"/>
      <c r="J11" s="37"/>
      <c r="K11" s="36">
        <v>13.1</v>
      </c>
      <c r="L11" s="37">
        <v>68.698300000000003</v>
      </c>
      <c r="M11" s="37">
        <v>69.261799999999994</v>
      </c>
      <c r="N11" s="40">
        <f>((M11-L11)*40)-3.9126</f>
        <v>18.627399999999621</v>
      </c>
      <c r="O11" s="40">
        <v>104.187</v>
      </c>
      <c r="P11" s="40">
        <v>104.22799999999999</v>
      </c>
      <c r="Q11" s="40">
        <f>(P11-O11)*40</f>
        <v>1.6399999999998727</v>
      </c>
      <c r="R11" s="41">
        <f>Q11/N11*100</f>
        <v>8.8042346221153025</v>
      </c>
      <c r="S11" s="18">
        <f>50-N11</f>
        <v>31.372600000000379</v>
      </c>
      <c r="T11" s="18">
        <f>50-(N11-Q11)</f>
        <v>33.012600000000248</v>
      </c>
      <c r="U11" s="18">
        <f t="shared" ref="U11:U12" si="1">(T11-S11)/S11*100</f>
        <v>5.2274915053258235</v>
      </c>
      <c r="V11" s="17"/>
      <c r="W11" s="17"/>
      <c r="X11" s="17">
        <f>AB8-AA8</f>
        <v>3.9148000000000138</v>
      </c>
      <c r="Y11" s="17"/>
      <c r="Z11" s="17"/>
      <c r="AA11" s="17"/>
      <c r="AB11" s="17"/>
      <c r="AC11" s="17"/>
    </row>
    <row r="12" spans="1:29" x14ac:dyDescent="0.2">
      <c r="A12" s="13">
        <v>42194</v>
      </c>
      <c r="B12" s="31" t="s">
        <v>34</v>
      </c>
      <c r="C12" s="31">
        <v>4.0999999999999996</v>
      </c>
      <c r="D12" s="12"/>
      <c r="E12" s="12">
        <v>71.888599999999997</v>
      </c>
      <c r="F12" s="31">
        <f t="shared" si="0"/>
        <v>4.1999999999999993</v>
      </c>
      <c r="G12" s="12"/>
      <c r="H12" s="12">
        <v>67.460400000000007</v>
      </c>
      <c r="I12" s="37"/>
      <c r="J12" s="37"/>
      <c r="K12" s="36">
        <v>18.100000000000001</v>
      </c>
      <c r="L12" s="36">
        <v>68.666599999999988</v>
      </c>
      <c r="M12" s="36">
        <v>69.203800000000001</v>
      </c>
      <c r="N12" s="40">
        <f>((M12-L12)*40)-3.9126</f>
        <v>17.57540000000051</v>
      </c>
      <c r="O12" s="36">
        <v>102.71299999999999</v>
      </c>
      <c r="P12" s="36">
        <v>102.742</v>
      </c>
      <c r="Q12" s="40">
        <f>(P12-O12)*40</f>
        <v>1.1600000000004229</v>
      </c>
      <c r="R12" s="41">
        <f>Q12/N12*100</f>
        <v>6.6001342785961592</v>
      </c>
      <c r="S12" s="18">
        <f>50-N12</f>
        <v>32.424599999999486</v>
      </c>
      <c r="T12" s="18">
        <f>50-(N12-Q12)</f>
        <v>33.584599999999909</v>
      </c>
      <c r="U12" s="18">
        <f t="shared" si="1"/>
        <v>3.5775306403176637</v>
      </c>
      <c r="V12" s="17"/>
      <c r="W12" s="17" t="s">
        <v>124</v>
      </c>
      <c r="X12" s="43">
        <f>AVERAGE(X10:X11)</f>
        <v>3.9125500000000031</v>
      </c>
      <c r="Y12" s="17"/>
      <c r="Z12" s="17"/>
      <c r="AA12" s="17"/>
      <c r="AB12" s="17"/>
      <c r="AC12" s="17"/>
    </row>
    <row r="13" spans="1:29" x14ac:dyDescent="0.2">
      <c r="A13" s="13">
        <v>42194</v>
      </c>
      <c r="B13" s="31" t="s">
        <v>35</v>
      </c>
      <c r="C13" s="31">
        <v>7.1</v>
      </c>
      <c r="D13" s="12"/>
      <c r="E13" s="12">
        <v>73.5535</v>
      </c>
      <c r="F13" s="31">
        <f t="shared" si="0"/>
        <v>7.1999999999999993</v>
      </c>
      <c r="G13" s="12"/>
      <c r="H13" s="12">
        <v>73.3416</v>
      </c>
      <c r="I13" s="37"/>
      <c r="J13" s="37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AC13" s="17"/>
    </row>
    <row r="14" spans="1:29" x14ac:dyDescent="0.2">
      <c r="A14" s="13">
        <v>42194</v>
      </c>
      <c r="B14" s="31" t="s">
        <v>36</v>
      </c>
      <c r="C14" s="31">
        <v>23.1</v>
      </c>
      <c r="D14" s="12"/>
      <c r="E14" s="12">
        <v>72.494399999999999</v>
      </c>
      <c r="F14" s="31">
        <f t="shared" si="0"/>
        <v>23.200000000000003</v>
      </c>
      <c r="G14" s="12"/>
      <c r="H14" s="12">
        <v>71.455200000000005</v>
      </c>
      <c r="I14" s="37"/>
      <c r="J14" s="37"/>
      <c r="K14" s="17"/>
      <c r="L14" s="17"/>
      <c r="M14" s="17"/>
      <c r="N14" s="17"/>
      <c r="O14" s="17"/>
      <c r="P14" s="17"/>
      <c r="Q14" s="17"/>
      <c r="R14" s="17"/>
      <c r="S14" s="42"/>
      <c r="T14" s="17"/>
      <c r="U14" s="17"/>
      <c r="AC14" s="17"/>
    </row>
    <row r="15" spans="1:29" x14ac:dyDescent="0.2">
      <c r="A15" s="13">
        <v>42194</v>
      </c>
      <c r="B15" s="31" t="s">
        <v>37</v>
      </c>
      <c r="C15" s="31">
        <v>6.1</v>
      </c>
      <c r="D15" s="12"/>
      <c r="E15" s="12">
        <v>72.3874</v>
      </c>
      <c r="F15" s="31">
        <f t="shared" si="0"/>
        <v>6.1999999999999993</v>
      </c>
      <c r="G15" s="12"/>
      <c r="H15" s="12">
        <v>70.674700000000001</v>
      </c>
      <c r="I15" s="37"/>
      <c r="J15" s="3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AC15" s="17"/>
    </row>
    <row r="16" spans="1:29" x14ac:dyDescent="0.2">
      <c r="A16" s="13">
        <v>42194</v>
      </c>
      <c r="B16" s="31" t="s">
        <v>38</v>
      </c>
      <c r="C16" s="31">
        <v>13.1</v>
      </c>
      <c r="D16" s="12"/>
      <c r="E16" s="12">
        <v>69.139799999999994</v>
      </c>
      <c r="F16" s="31">
        <f t="shared" si="0"/>
        <v>13.2</v>
      </c>
      <c r="G16" s="12"/>
      <c r="H16" s="12">
        <v>69.226399999999998</v>
      </c>
      <c r="I16" s="37"/>
      <c r="J16" s="3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</row>
    <row r="17" spans="1:10" x14ac:dyDescent="0.2">
      <c r="A17" s="13">
        <v>42194</v>
      </c>
      <c r="B17" s="31" t="s">
        <v>39</v>
      </c>
      <c r="C17" s="31">
        <v>24.1</v>
      </c>
      <c r="D17" s="12"/>
      <c r="E17" s="12">
        <v>71.8977</v>
      </c>
      <c r="F17" s="31">
        <f t="shared" si="0"/>
        <v>24.200000000000003</v>
      </c>
      <c r="G17" s="12"/>
      <c r="H17" s="12">
        <v>71.304699999999997</v>
      </c>
      <c r="I17" s="37"/>
      <c r="J17" s="37"/>
    </row>
    <row r="18" spans="1:10" x14ac:dyDescent="0.2">
      <c r="A18" s="13">
        <v>42194</v>
      </c>
      <c r="B18" s="31" t="s">
        <v>40</v>
      </c>
      <c r="C18" s="31">
        <v>11.1</v>
      </c>
      <c r="D18" s="12"/>
      <c r="E18" s="12">
        <v>74.207099999999997</v>
      </c>
      <c r="F18" s="31">
        <f t="shared" si="0"/>
        <v>11.2</v>
      </c>
      <c r="G18" s="12"/>
      <c r="H18" s="12">
        <v>70.692800000000005</v>
      </c>
      <c r="I18" s="37"/>
      <c r="J18" s="37"/>
    </row>
    <row r="19" spans="1:10" x14ac:dyDescent="0.2">
      <c r="A19" s="13">
        <v>42194</v>
      </c>
      <c r="B19" s="31" t="s">
        <v>41</v>
      </c>
      <c r="C19" s="31">
        <v>12.1</v>
      </c>
      <c r="D19" s="12"/>
      <c r="E19" s="12">
        <v>73.092500000000001</v>
      </c>
      <c r="F19" s="31">
        <f t="shared" si="0"/>
        <v>12.2</v>
      </c>
      <c r="G19" s="12"/>
      <c r="H19" s="12">
        <v>73.715800000000002</v>
      </c>
      <c r="I19" s="37"/>
      <c r="J19" s="37"/>
    </row>
    <row r="20" spans="1:10" x14ac:dyDescent="0.2">
      <c r="A20" s="13">
        <v>42194</v>
      </c>
      <c r="B20" s="31" t="s">
        <v>42</v>
      </c>
      <c r="C20" s="31">
        <v>10.1</v>
      </c>
      <c r="D20" s="12"/>
      <c r="E20" s="12">
        <v>73.527900000000002</v>
      </c>
      <c r="F20" s="31">
        <f t="shared" si="0"/>
        <v>10.199999999999999</v>
      </c>
      <c r="G20" s="12"/>
      <c r="H20" s="12">
        <v>72.750500000000002</v>
      </c>
      <c r="I20" s="37"/>
      <c r="J20" s="37"/>
    </row>
    <row r="21" spans="1:10" x14ac:dyDescent="0.2">
      <c r="A21" s="13">
        <v>42194</v>
      </c>
      <c r="B21" s="31" t="s">
        <v>43</v>
      </c>
      <c r="C21" s="31">
        <v>15.1</v>
      </c>
      <c r="D21" s="12"/>
      <c r="E21" s="12">
        <v>69.148300000000006</v>
      </c>
      <c r="F21" s="31">
        <f t="shared" si="0"/>
        <v>15.2</v>
      </c>
      <c r="G21" s="12"/>
      <c r="H21" s="12">
        <v>67.396699999999996</v>
      </c>
      <c r="I21" s="37"/>
      <c r="J21" s="37"/>
    </row>
    <row r="22" spans="1:10" x14ac:dyDescent="0.2">
      <c r="A22" s="13">
        <v>42194</v>
      </c>
      <c r="B22" s="31" t="s">
        <v>44</v>
      </c>
      <c r="C22" s="32">
        <v>8.1</v>
      </c>
      <c r="D22" s="12"/>
      <c r="E22" s="33">
        <v>74.0334</v>
      </c>
      <c r="F22" s="31">
        <f t="shared" si="0"/>
        <v>8.1999999999999993</v>
      </c>
      <c r="G22" s="12"/>
      <c r="H22" s="33">
        <v>68.664500000000004</v>
      </c>
      <c r="I22" s="37"/>
      <c r="J22" s="37"/>
    </row>
    <row r="23" spans="1:10" x14ac:dyDescent="0.2">
      <c r="A23" s="13">
        <v>42194</v>
      </c>
      <c r="B23" s="31" t="s">
        <v>45</v>
      </c>
      <c r="C23" s="31">
        <v>1.1000000000000001</v>
      </c>
      <c r="D23" s="12"/>
      <c r="E23" s="12">
        <v>71.726500000000001</v>
      </c>
      <c r="F23" s="31">
        <f t="shared" si="0"/>
        <v>1.2000000000000002</v>
      </c>
      <c r="G23" s="12"/>
      <c r="H23" s="12">
        <v>64.288700000000006</v>
      </c>
      <c r="I23" s="37"/>
      <c r="J23" s="37"/>
    </row>
    <row r="24" spans="1:10" x14ac:dyDescent="0.2">
      <c r="A24" s="13">
        <v>42194</v>
      </c>
      <c r="B24" s="31" t="s">
        <v>46</v>
      </c>
      <c r="C24" s="31">
        <v>18.100000000000001</v>
      </c>
      <c r="D24" s="12"/>
      <c r="E24" s="12">
        <v>69.164199999999994</v>
      </c>
      <c r="F24" s="31">
        <f t="shared" si="0"/>
        <v>18.200000000000003</v>
      </c>
      <c r="G24" s="12"/>
      <c r="H24" s="12">
        <v>70.7136</v>
      </c>
      <c r="I24" s="37"/>
      <c r="J24" s="37"/>
    </row>
    <row r="25" spans="1:10" x14ac:dyDescent="0.2">
      <c r="A25" s="13">
        <v>42194</v>
      </c>
      <c r="B25" s="31" t="s">
        <v>47</v>
      </c>
      <c r="C25" s="31">
        <v>20.100000000000001</v>
      </c>
      <c r="D25" s="12"/>
      <c r="E25" s="12">
        <v>71.858800000000002</v>
      </c>
      <c r="F25" s="31">
        <f t="shared" si="0"/>
        <v>20.200000000000003</v>
      </c>
      <c r="G25" s="12"/>
      <c r="H25" s="12">
        <v>74.146500000000003</v>
      </c>
      <c r="I25" s="37"/>
      <c r="J25" s="37"/>
    </row>
    <row r="26" spans="1:10" x14ac:dyDescent="0.2">
      <c r="A26" s="13">
        <v>42194</v>
      </c>
      <c r="B26" s="31" t="s">
        <v>48</v>
      </c>
      <c r="C26" s="31">
        <v>21.1</v>
      </c>
      <c r="D26" s="12"/>
      <c r="E26" s="12">
        <v>73.675899999999999</v>
      </c>
      <c r="F26" s="31">
        <f t="shared" si="0"/>
        <v>21.200000000000003</v>
      </c>
      <c r="G26" s="12"/>
      <c r="H26" s="12">
        <v>72.032200000000003</v>
      </c>
      <c r="I26" s="37"/>
      <c r="J26" s="37"/>
    </row>
    <row r="27" spans="1:10" x14ac:dyDescent="0.2">
      <c r="A27" s="13">
        <v>42194</v>
      </c>
      <c r="B27" s="31" t="s">
        <v>31</v>
      </c>
      <c r="C27" s="31">
        <v>14.1</v>
      </c>
      <c r="D27" s="12"/>
      <c r="E27" s="12">
        <v>72.585899999999995</v>
      </c>
      <c r="F27" s="31">
        <f t="shared" si="0"/>
        <v>14.2</v>
      </c>
      <c r="G27" s="12"/>
      <c r="H27" s="12">
        <v>73.154300000000006</v>
      </c>
      <c r="I27" s="37"/>
      <c r="J27" s="37"/>
    </row>
    <row r="28" spans="1:10" x14ac:dyDescent="0.2">
      <c r="A28" s="34"/>
      <c r="B28" s="34"/>
      <c r="C28" s="34"/>
      <c r="D28" s="34"/>
      <c r="E28" s="34"/>
      <c r="F28" s="34"/>
      <c r="G28" s="34"/>
      <c r="H28" s="34"/>
      <c r="I28" s="45"/>
      <c r="J28" s="45"/>
    </row>
    <row r="29" spans="1:10" ht="12" x14ac:dyDescent="0.2">
      <c r="A29" s="51" t="s">
        <v>149</v>
      </c>
      <c r="B29" s="23" t="s">
        <v>5</v>
      </c>
      <c r="C29" s="24" t="s">
        <v>6</v>
      </c>
      <c r="D29" s="25" t="s">
        <v>7</v>
      </c>
      <c r="E29" s="25" t="s">
        <v>8</v>
      </c>
      <c r="F29" s="26" t="s">
        <v>6</v>
      </c>
      <c r="G29" s="25" t="s">
        <v>7</v>
      </c>
      <c r="H29" s="25" t="s">
        <v>9</v>
      </c>
      <c r="I29" s="37"/>
      <c r="J29" s="37"/>
    </row>
    <row r="30" spans="1:10" x14ac:dyDescent="0.2">
      <c r="A30" s="27" t="s">
        <v>30</v>
      </c>
      <c r="B30" s="28" t="s">
        <v>10</v>
      </c>
      <c r="C30" s="29" t="s">
        <v>11</v>
      </c>
      <c r="D30" s="29" t="s">
        <v>11</v>
      </c>
      <c r="E30" s="30" t="s">
        <v>13</v>
      </c>
      <c r="F30" s="27" t="s">
        <v>12</v>
      </c>
      <c r="G30" s="27" t="s">
        <v>12</v>
      </c>
      <c r="H30" s="30" t="s">
        <v>13</v>
      </c>
      <c r="I30" s="39"/>
      <c r="J30" s="39"/>
    </row>
    <row r="31" spans="1:10" x14ac:dyDescent="0.2">
      <c r="A31" s="13">
        <v>42203</v>
      </c>
      <c r="B31" s="31" t="s">
        <v>50</v>
      </c>
      <c r="C31" s="31">
        <v>19.100000000000001</v>
      </c>
      <c r="D31" s="12"/>
      <c r="E31" s="12">
        <v>72.769400000000005</v>
      </c>
      <c r="F31" s="31">
        <f t="shared" ref="F31" si="2">C31+0.1</f>
        <v>19.200000000000003</v>
      </c>
      <c r="G31" s="12"/>
      <c r="H31" s="12">
        <v>72.745999999999995</v>
      </c>
      <c r="I31" s="44" t="s">
        <v>123</v>
      </c>
      <c r="J31" s="44"/>
    </row>
    <row r="32" spans="1:10" x14ac:dyDescent="0.2">
      <c r="A32" s="13">
        <v>42203</v>
      </c>
      <c r="B32" s="31" t="s">
        <v>51</v>
      </c>
      <c r="C32" s="31">
        <v>7.1</v>
      </c>
      <c r="D32" s="12"/>
      <c r="E32" s="12">
        <v>73.548699999999997</v>
      </c>
      <c r="F32" s="31">
        <f t="shared" ref="F32:F50" si="3">C32+0.1</f>
        <v>7.1999999999999993</v>
      </c>
      <c r="G32" s="12"/>
      <c r="H32" s="12">
        <v>73.321100000000001</v>
      </c>
    </row>
    <row r="33" spans="1:10" x14ac:dyDescent="0.2">
      <c r="A33" s="13">
        <v>42203</v>
      </c>
      <c r="B33" s="35" t="s">
        <v>52</v>
      </c>
      <c r="C33" s="31">
        <v>23.1</v>
      </c>
      <c r="D33" s="12"/>
      <c r="E33" s="12">
        <v>72.555999999999997</v>
      </c>
      <c r="F33" s="31">
        <f t="shared" si="3"/>
        <v>23.200000000000003</v>
      </c>
      <c r="G33" s="12"/>
      <c r="H33" s="12">
        <v>71.566400000000002</v>
      </c>
    </row>
    <row r="34" spans="1:10" x14ac:dyDescent="0.2">
      <c r="A34" s="13">
        <v>42203</v>
      </c>
      <c r="B34" s="31" t="s">
        <v>53</v>
      </c>
      <c r="C34" s="31">
        <v>9.1</v>
      </c>
      <c r="D34" s="12"/>
      <c r="E34" s="12">
        <v>72.514600000000002</v>
      </c>
      <c r="F34" s="31">
        <f t="shared" si="3"/>
        <v>9.1999999999999993</v>
      </c>
      <c r="G34" s="12"/>
      <c r="H34" s="12">
        <v>73.350300000000004</v>
      </c>
    </row>
    <row r="35" spans="1:10" x14ac:dyDescent="0.2">
      <c r="A35" s="13">
        <v>42203</v>
      </c>
      <c r="B35" s="31" t="s">
        <v>54</v>
      </c>
      <c r="C35" s="31">
        <v>15.1</v>
      </c>
      <c r="D35" s="12"/>
      <c r="E35" s="12">
        <v>69.514499999999998</v>
      </c>
      <c r="F35" s="31">
        <f t="shared" si="3"/>
        <v>15.2</v>
      </c>
      <c r="G35" s="12"/>
      <c r="H35" s="12">
        <v>67.770799999999994</v>
      </c>
    </row>
    <row r="36" spans="1:10" x14ac:dyDescent="0.2">
      <c r="A36" s="13">
        <v>42203</v>
      </c>
      <c r="B36" s="31" t="s">
        <v>55</v>
      </c>
      <c r="C36" s="31">
        <v>16.100000000000001</v>
      </c>
      <c r="D36" s="12"/>
      <c r="E36" s="12">
        <v>69.611800000000002</v>
      </c>
      <c r="F36" s="31">
        <f t="shared" si="3"/>
        <v>16.200000000000003</v>
      </c>
      <c r="G36" s="12"/>
      <c r="H36" s="12">
        <v>70.303899999999999</v>
      </c>
    </row>
    <row r="37" spans="1:10" x14ac:dyDescent="0.2">
      <c r="A37" s="13">
        <v>42203</v>
      </c>
      <c r="B37" s="31" t="s">
        <v>56</v>
      </c>
      <c r="C37" s="31">
        <v>13.1</v>
      </c>
      <c r="D37" s="12"/>
      <c r="E37" s="12">
        <v>69.261799999999994</v>
      </c>
      <c r="F37" s="31">
        <f t="shared" si="3"/>
        <v>13.2</v>
      </c>
      <c r="G37" s="12"/>
      <c r="H37" s="12">
        <v>69.349000000000004</v>
      </c>
    </row>
    <row r="38" spans="1:10" x14ac:dyDescent="0.2">
      <c r="A38" s="13">
        <v>42203</v>
      </c>
      <c r="B38" s="31" t="s">
        <v>57</v>
      </c>
      <c r="C38" s="31">
        <v>1.1000000000000001</v>
      </c>
      <c r="D38" s="12"/>
      <c r="E38" s="12">
        <v>71.356399999999994</v>
      </c>
      <c r="F38" s="31">
        <f t="shared" si="3"/>
        <v>1.2000000000000002</v>
      </c>
      <c r="G38" s="12"/>
      <c r="H38" s="12">
        <v>63.914000000000001</v>
      </c>
    </row>
    <row r="39" spans="1:10" x14ac:dyDescent="0.2">
      <c r="A39" s="13">
        <v>42203</v>
      </c>
      <c r="B39" s="31" t="s">
        <v>58</v>
      </c>
      <c r="C39" s="31">
        <v>24.1</v>
      </c>
      <c r="D39" s="12"/>
      <c r="E39" s="12">
        <v>72.252799999999993</v>
      </c>
      <c r="F39" s="31">
        <f t="shared" si="3"/>
        <v>24.200000000000003</v>
      </c>
      <c r="G39" s="12"/>
      <c r="H39" s="12">
        <v>71.626400000000004</v>
      </c>
    </row>
    <row r="40" spans="1:10" x14ac:dyDescent="0.2">
      <c r="A40" s="13">
        <v>42203</v>
      </c>
      <c r="B40" s="31" t="s">
        <v>59</v>
      </c>
      <c r="C40" s="31">
        <v>8.1</v>
      </c>
      <c r="D40" s="12"/>
      <c r="E40" s="12">
        <v>74.338899999999995</v>
      </c>
      <c r="F40" s="31">
        <f t="shared" si="3"/>
        <v>8.1999999999999993</v>
      </c>
      <c r="G40" s="12"/>
      <c r="H40" s="12">
        <v>68.978300000000004</v>
      </c>
    </row>
    <row r="41" spans="1:10" x14ac:dyDescent="0.2">
      <c r="A41" s="13">
        <v>42203</v>
      </c>
      <c r="B41" s="31" t="s">
        <v>60</v>
      </c>
      <c r="C41" s="31">
        <v>10.1</v>
      </c>
      <c r="D41" s="12"/>
      <c r="E41" s="12">
        <v>73.823499999999996</v>
      </c>
      <c r="F41" s="31">
        <f t="shared" si="3"/>
        <v>10.199999999999999</v>
      </c>
      <c r="G41" s="12"/>
      <c r="H41" s="12">
        <v>73.112499999999997</v>
      </c>
    </row>
    <row r="42" spans="1:10" x14ac:dyDescent="0.2">
      <c r="A42" s="13">
        <v>42203</v>
      </c>
      <c r="B42" s="31" t="s">
        <v>61</v>
      </c>
      <c r="C42" s="31">
        <v>11.1</v>
      </c>
      <c r="D42" s="12"/>
      <c r="E42" s="12">
        <v>74.322199999999995</v>
      </c>
      <c r="F42" s="31">
        <f t="shared" si="3"/>
        <v>11.2</v>
      </c>
      <c r="G42" s="12"/>
      <c r="H42" s="12">
        <v>70.737899999999996</v>
      </c>
    </row>
    <row r="43" spans="1:10" x14ac:dyDescent="0.2">
      <c r="A43" s="13">
        <v>42203</v>
      </c>
      <c r="B43" s="31" t="s">
        <v>62</v>
      </c>
      <c r="C43" s="31">
        <v>18.100000000000001</v>
      </c>
      <c r="D43" s="12"/>
      <c r="E43" s="12">
        <v>69.203800000000001</v>
      </c>
      <c r="F43" s="31">
        <f t="shared" si="3"/>
        <v>18.200000000000003</v>
      </c>
      <c r="G43" s="12"/>
      <c r="H43" s="12">
        <v>70.757900000000006</v>
      </c>
    </row>
    <row r="44" spans="1:10" x14ac:dyDescent="0.2">
      <c r="A44" s="13">
        <v>42203</v>
      </c>
      <c r="B44" s="31" t="s">
        <v>63</v>
      </c>
      <c r="C44" s="31">
        <v>21.1</v>
      </c>
      <c r="D44" s="12"/>
      <c r="E44" s="12">
        <v>73.957499999999996</v>
      </c>
      <c r="F44" s="31">
        <f t="shared" si="3"/>
        <v>21.200000000000003</v>
      </c>
      <c r="G44" s="12"/>
      <c r="H44" s="12">
        <v>72.174499999999995</v>
      </c>
    </row>
    <row r="45" spans="1:10" x14ac:dyDescent="0.2">
      <c r="A45" s="13">
        <v>42203</v>
      </c>
      <c r="B45" s="31" t="s">
        <v>64</v>
      </c>
      <c r="C45" s="31">
        <v>20.100000000000001</v>
      </c>
      <c r="D45" s="12"/>
      <c r="E45" s="12">
        <v>71.547600000000003</v>
      </c>
      <c r="F45" s="31">
        <f t="shared" si="3"/>
        <v>20.200000000000003</v>
      </c>
      <c r="G45" s="12"/>
      <c r="H45" s="12">
        <v>73.748599999999996</v>
      </c>
      <c r="I45" s="44" t="s">
        <v>123</v>
      </c>
      <c r="J45" s="44"/>
    </row>
    <row r="46" spans="1:10" x14ac:dyDescent="0.2">
      <c r="A46" s="13">
        <v>42203</v>
      </c>
      <c r="B46" s="31" t="s">
        <v>65</v>
      </c>
      <c r="C46" s="31">
        <v>26.1</v>
      </c>
      <c r="D46" s="12"/>
      <c r="E46" s="12">
        <v>72.066599999999994</v>
      </c>
      <c r="F46" s="31">
        <f t="shared" si="3"/>
        <v>26.200000000000003</v>
      </c>
      <c r="G46" s="12"/>
      <c r="H46" s="12">
        <v>68.809299999999993</v>
      </c>
    </row>
    <row r="47" spans="1:10" x14ac:dyDescent="0.2">
      <c r="A47" s="13">
        <v>42203</v>
      </c>
      <c r="B47" s="31" t="s">
        <v>66</v>
      </c>
      <c r="C47" s="31">
        <v>12.1</v>
      </c>
      <c r="D47" s="12"/>
      <c r="E47" s="12">
        <v>73.483999999999995</v>
      </c>
      <c r="F47" s="31">
        <f t="shared" si="3"/>
        <v>12.2</v>
      </c>
      <c r="G47" s="12"/>
      <c r="H47" s="12">
        <v>74.071100000000001</v>
      </c>
    </row>
    <row r="48" spans="1:10" x14ac:dyDescent="0.2">
      <c r="A48" s="13">
        <v>42203</v>
      </c>
      <c r="B48" s="31" t="s">
        <v>67</v>
      </c>
      <c r="C48" s="31">
        <v>14.1</v>
      </c>
      <c r="D48" s="12"/>
      <c r="E48" s="12">
        <v>69.426400000000001</v>
      </c>
      <c r="F48" s="31">
        <f t="shared" si="3"/>
        <v>14.2</v>
      </c>
      <c r="G48" s="12"/>
      <c r="H48" s="12">
        <v>69.727800000000002</v>
      </c>
    </row>
    <row r="49" spans="1:10" x14ac:dyDescent="0.2">
      <c r="A49" s="13">
        <v>42203</v>
      </c>
      <c r="B49" s="31" t="s">
        <v>68</v>
      </c>
      <c r="C49" s="31">
        <v>4.0999999999999996</v>
      </c>
      <c r="D49" s="12"/>
      <c r="E49" s="12">
        <v>71.7834</v>
      </c>
      <c r="F49" s="31">
        <f t="shared" ref="F49" si="4">C49+0.1</f>
        <v>4.1999999999999993</v>
      </c>
      <c r="G49" s="12"/>
      <c r="H49" s="12">
        <v>67.455200000000005</v>
      </c>
    </row>
    <row r="50" spans="1:10" x14ac:dyDescent="0.2">
      <c r="A50" s="13">
        <v>42203</v>
      </c>
      <c r="B50" s="31" t="s">
        <v>31</v>
      </c>
      <c r="C50" s="31">
        <v>6.1</v>
      </c>
      <c r="D50" s="12"/>
      <c r="E50" s="12">
        <v>75.650400000000005</v>
      </c>
      <c r="F50" s="31">
        <f t="shared" si="3"/>
        <v>6.1999999999999993</v>
      </c>
      <c r="G50" s="12"/>
      <c r="H50" s="12">
        <v>74.317800000000005</v>
      </c>
    </row>
    <row r="51" spans="1:10" x14ac:dyDescent="0.2">
      <c r="A51" s="22"/>
      <c r="C51" s="17"/>
      <c r="D51" s="17"/>
      <c r="E51" s="17"/>
      <c r="F51" s="17"/>
      <c r="G51" s="17"/>
    </row>
    <row r="52" spans="1:10" ht="12" x14ac:dyDescent="0.2">
      <c r="A52" s="51" t="s">
        <v>150</v>
      </c>
      <c r="B52" s="23" t="s">
        <v>5</v>
      </c>
      <c r="C52" s="24" t="s">
        <v>6</v>
      </c>
      <c r="D52" s="25" t="s">
        <v>7</v>
      </c>
      <c r="E52" s="25" t="s">
        <v>8</v>
      </c>
      <c r="F52" s="26" t="s">
        <v>6</v>
      </c>
      <c r="G52" s="25" t="s">
        <v>7</v>
      </c>
      <c r="H52" s="25" t="s">
        <v>9</v>
      </c>
    </row>
    <row r="53" spans="1:10" x14ac:dyDescent="0.2">
      <c r="A53" s="27" t="s">
        <v>30</v>
      </c>
      <c r="B53" s="28" t="s">
        <v>10</v>
      </c>
      <c r="C53" s="29" t="s">
        <v>11</v>
      </c>
      <c r="D53" s="29" t="s">
        <v>11</v>
      </c>
      <c r="E53" s="30" t="s">
        <v>13</v>
      </c>
      <c r="F53" s="27" t="s">
        <v>12</v>
      </c>
      <c r="G53" s="27" t="s">
        <v>12</v>
      </c>
      <c r="H53" s="30" t="s">
        <v>13</v>
      </c>
    </row>
    <row r="54" spans="1:10" x14ac:dyDescent="0.2">
      <c r="A54" s="13">
        <v>42211</v>
      </c>
      <c r="B54" s="31" t="s">
        <v>84</v>
      </c>
      <c r="C54" s="31">
        <v>8.1</v>
      </c>
      <c r="D54" s="12"/>
      <c r="E54" s="12">
        <v>74.216999999999999</v>
      </c>
      <c r="F54" s="31">
        <f t="shared" ref="F54:F71" si="5">C54+0.1</f>
        <v>8.1999999999999993</v>
      </c>
      <c r="G54" s="12"/>
      <c r="H54" s="12">
        <v>68.844700000000003</v>
      </c>
    </row>
    <row r="55" spans="1:10" x14ac:dyDescent="0.2">
      <c r="A55" s="13">
        <v>42211</v>
      </c>
      <c r="B55" s="31" t="s">
        <v>85</v>
      </c>
      <c r="C55" s="31">
        <v>18.100000000000001</v>
      </c>
      <c r="D55" s="12"/>
      <c r="E55" s="12">
        <v>69.683700000000002</v>
      </c>
      <c r="F55" s="31">
        <f t="shared" si="5"/>
        <v>18.200000000000003</v>
      </c>
      <c r="G55" s="12"/>
      <c r="H55" s="12">
        <v>71.007300000000001</v>
      </c>
      <c r="I55" s="44" t="s">
        <v>123</v>
      </c>
      <c r="J55" s="44"/>
    </row>
    <row r="56" spans="1:10" x14ac:dyDescent="0.2">
      <c r="A56" s="13">
        <v>42211</v>
      </c>
      <c r="B56" s="31" t="s">
        <v>86</v>
      </c>
      <c r="C56" s="31">
        <v>10.1</v>
      </c>
      <c r="D56" s="12"/>
      <c r="E56" s="12">
        <v>73.725899999999996</v>
      </c>
      <c r="F56" s="31">
        <f t="shared" si="5"/>
        <v>10.199999999999999</v>
      </c>
      <c r="G56" s="12"/>
      <c r="H56" s="12">
        <v>73.020899999999997</v>
      </c>
    </row>
    <row r="57" spans="1:10" x14ac:dyDescent="0.2">
      <c r="A57" s="13">
        <v>42211</v>
      </c>
      <c r="B57" s="31" t="s">
        <v>87</v>
      </c>
      <c r="C57" s="31">
        <v>9.1</v>
      </c>
      <c r="D57" s="12"/>
      <c r="E57" s="12">
        <v>72.985699999999994</v>
      </c>
      <c r="F57" s="31">
        <f t="shared" si="5"/>
        <v>9.1999999999999993</v>
      </c>
      <c r="G57" s="12"/>
      <c r="H57" s="12">
        <v>73.736000000000004</v>
      </c>
    </row>
    <row r="58" spans="1:10" x14ac:dyDescent="0.2">
      <c r="A58" s="13">
        <v>42211</v>
      </c>
      <c r="B58" s="31" t="s">
        <v>88</v>
      </c>
      <c r="C58" s="31">
        <v>6.1</v>
      </c>
      <c r="D58" s="12"/>
      <c r="E58" s="12">
        <v>72.510000000000005</v>
      </c>
      <c r="F58" s="31">
        <f t="shared" si="5"/>
        <v>6.1999999999999993</v>
      </c>
      <c r="G58" s="12"/>
      <c r="H58" s="12">
        <v>70.986099999999993</v>
      </c>
    </row>
    <row r="59" spans="1:10" x14ac:dyDescent="0.2">
      <c r="A59" s="13">
        <v>42211</v>
      </c>
      <c r="B59" s="31" t="s">
        <v>89</v>
      </c>
      <c r="C59" s="31">
        <v>11.1</v>
      </c>
      <c r="D59" s="12"/>
      <c r="E59" s="12">
        <v>74.814099999999996</v>
      </c>
      <c r="F59" s="31">
        <f t="shared" si="5"/>
        <v>11.2</v>
      </c>
      <c r="G59" s="12"/>
      <c r="H59" s="12">
        <v>71.235200000000006</v>
      </c>
    </row>
    <row r="60" spans="1:10" x14ac:dyDescent="0.2">
      <c r="A60" s="13">
        <v>42211</v>
      </c>
      <c r="B60" s="31" t="s">
        <v>90</v>
      </c>
      <c r="C60" s="31">
        <v>4.0999999999999996</v>
      </c>
      <c r="D60" s="12"/>
      <c r="E60" s="12">
        <v>71.954099999999997</v>
      </c>
      <c r="F60" s="31">
        <f t="shared" si="5"/>
        <v>4.1999999999999993</v>
      </c>
      <c r="G60" s="12"/>
      <c r="H60" s="12">
        <v>67.624799999999993</v>
      </c>
    </row>
    <row r="61" spans="1:10" x14ac:dyDescent="0.2">
      <c r="A61" s="13">
        <v>42211</v>
      </c>
      <c r="B61" s="31" t="s">
        <v>91</v>
      </c>
      <c r="C61" s="31">
        <v>13.1</v>
      </c>
      <c r="D61" s="12"/>
      <c r="E61" s="12">
        <v>69.434200000000004</v>
      </c>
      <c r="F61" s="31">
        <f t="shared" si="5"/>
        <v>13.2</v>
      </c>
      <c r="G61" s="12"/>
      <c r="H61" s="12">
        <v>69.540999999999997</v>
      </c>
    </row>
    <row r="62" spans="1:10" x14ac:dyDescent="0.2">
      <c r="A62" s="13">
        <v>42211</v>
      </c>
      <c r="B62" s="31" t="s">
        <v>92</v>
      </c>
      <c r="C62" s="31">
        <v>23.1</v>
      </c>
      <c r="D62" s="12"/>
      <c r="E62" s="12">
        <v>72.545199999999994</v>
      </c>
      <c r="F62" s="31">
        <f t="shared" si="5"/>
        <v>23.200000000000003</v>
      </c>
      <c r="G62" s="12"/>
      <c r="H62" s="12">
        <v>71.585899999999995</v>
      </c>
    </row>
    <row r="63" spans="1:10" x14ac:dyDescent="0.2">
      <c r="A63" s="13">
        <v>42211</v>
      </c>
      <c r="B63" s="31" t="s">
        <v>93</v>
      </c>
      <c r="C63" s="31">
        <v>21.1</v>
      </c>
      <c r="D63" s="12"/>
      <c r="E63" s="12">
        <v>74.033199999999994</v>
      </c>
      <c r="F63" s="31">
        <f t="shared" si="5"/>
        <v>21.200000000000003</v>
      </c>
      <c r="G63" s="12"/>
      <c r="H63" s="12">
        <v>72.321700000000007</v>
      </c>
    </row>
    <row r="64" spans="1:10" x14ac:dyDescent="0.2">
      <c r="A64" s="13">
        <v>42211</v>
      </c>
      <c r="B64" s="31" t="s">
        <v>94</v>
      </c>
      <c r="C64" s="31">
        <v>15.1</v>
      </c>
      <c r="D64" s="12"/>
      <c r="E64" s="12">
        <v>69.508799999999994</v>
      </c>
      <c r="F64" s="31">
        <f t="shared" si="5"/>
        <v>15.2</v>
      </c>
      <c r="G64" s="12"/>
      <c r="H64" s="12">
        <v>67.710400000000007</v>
      </c>
    </row>
    <row r="65" spans="1:10" x14ac:dyDescent="0.2">
      <c r="A65" s="13">
        <v>42211</v>
      </c>
      <c r="B65" s="31" t="s">
        <v>95</v>
      </c>
      <c r="C65" s="31">
        <v>19.100000000000001</v>
      </c>
      <c r="D65" s="12"/>
      <c r="E65" s="12">
        <v>72.725899999999996</v>
      </c>
      <c r="F65" s="31">
        <f t="shared" si="5"/>
        <v>19.200000000000003</v>
      </c>
      <c r="G65" s="12"/>
      <c r="H65" s="12">
        <v>72.691999999999993</v>
      </c>
    </row>
    <row r="66" spans="1:10" x14ac:dyDescent="0.2">
      <c r="A66" s="13">
        <v>42211</v>
      </c>
      <c r="B66" s="31" t="s">
        <v>96</v>
      </c>
      <c r="C66" s="31">
        <v>22.1</v>
      </c>
      <c r="D66" s="12"/>
      <c r="E66" s="12">
        <v>68.893199999999993</v>
      </c>
      <c r="F66" s="31">
        <f t="shared" si="5"/>
        <v>22.200000000000003</v>
      </c>
      <c r="G66" s="12"/>
      <c r="H66" s="12">
        <v>71.452799999999996</v>
      </c>
      <c r="I66" s="17">
        <v>71.455399999999997</v>
      </c>
    </row>
    <row r="67" spans="1:10" x14ac:dyDescent="0.2">
      <c r="A67" s="13">
        <v>42211</v>
      </c>
      <c r="B67" s="31" t="s">
        <v>97</v>
      </c>
      <c r="C67" s="31">
        <v>16.100000000000001</v>
      </c>
      <c r="D67" s="12"/>
      <c r="E67" s="12">
        <v>69.662800000000004</v>
      </c>
      <c r="F67" s="31">
        <f t="shared" si="5"/>
        <v>16.200000000000003</v>
      </c>
      <c r="G67" s="12"/>
      <c r="H67" s="12">
        <v>70.340500000000006</v>
      </c>
    </row>
    <row r="68" spans="1:10" x14ac:dyDescent="0.2">
      <c r="A68" s="13">
        <v>42211</v>
      </c>
      <c r="B68" s="31" t="s">
        <v>98</v>
      </c>
      <c r="C68" s="31">
        <v>26.1</v>
      </c>
      <c r="D68" s="12"/>
      <c r="E68" s="12">
        <v>71.633700000000005</v>
      </c>
      <c r="F68" s="31">
        <f t="shared" si="5"/>
        <v>26.200000000000003</v>
      </c>
      <c r="G68" s="12"/>
      <c r="H68" s="12">
        <v>68.492999999999995</v>
      </c>
    </row>
    <row r="69" spans="1:10" x14ac:dyDescent="0.2">
      <c r="A69" s="13">
        <v>42211</v>
      </c>
      <c r="B69" s="31" t="s">
        <v>99</v>
      </c>
      <c r="C69" s="31">
        <v>7.1</v>
      </c>
      <c r="D69" s="12"/>
      <c r="E69" s="12">
        <v>73.857299999999995</v>
      </c>
      <c r="F69" s="31">
        <f t="shared" si="5"/>
        <v>7.1999999999999993</v>
      </c>
      <c r="G69" s="12"/>
      <c r="H69" s="12">
        <v>73.457700000000003</v>
      </c>
    </row>
    <row r="70" spans="1:10" x14ac:dyDescent="0.2">
      <c r="A70" s="13">
        <v>42211</v>
      </c>
      <c r="B70" s="31" t="s">
        <v>100</v>
      </c>
      <c r="C70" s="31">
        <v>1.1000000000000001</v>
      </c>
      <c r="D70" s="12"/>
      <c r="E70" s="12">
        <v>71.684600000000003</v>
      </c>
      <c r="F70" s="31">
        <f t="shared" si="5"/>
        <v>1.2000000000000002</v>
      </c>
      <c r="G70" s="12"/>
      <c r="H70" s="12">
        <v>64.109300000000005</v>
      </c>
      <c r="I70" s="44" t="s">
        <v>123</v>
      </c>
      <c r="J70" s="44"/>
    </row>
    <row r="71" spans="1:10" x14ac:dyDescent="0.2">
      <c r="A71" s="13">
        <v>42211</v>
      </c>
      <c r="B71" s="31" t="s">
        <v>101</v>
      </c>
      <c r="C71" s="31">
        <v>24.1</v>
      </c>
      <c r="D71" s="12"/>
      <c r="E71" s="12">
        <v>71.944699999999997</v>
      </c>
      <c r="F71" s="31">
        <f t="shared" si="5"/>
        <v>24.200000000000003</v>
      </c>
      <c r="G71" s="12"/>
      <c r="H71" s="12">
        <v>71.397800000000004</v>
      </c>
      <c r="I71" s="17">
        <v>71.401399999999995</v>
      </c>
    </row>
    <row r="72" spans="1:10" x14ac:dyDescent="0.2">
      <c r="A72" s="13">
        <v>42211</v>
      </c>
      <c r="B72" s="31" t="s">
        <v>31</v>
      </c>
      <c r="C72" s="31">
        <v>12.1</v>
      </c>
      <c r="D72" s="12"/>
      <c r="E72" s="12" t="s">
        <v>83</v>
      </c>
      <c r="F72" s="31">
        <v>12.2</v>
      </c>
      <c r="G72" s="12"/>
      <c r="H72" s="12">
        <v>77.262799999999999</v>
      </c>
      <c r="I72" s="37"/>
      <c r="J72" s="37"/>
    </row>
    <row r="73" spans="1:10" x14ac:dyDescent="0.2">
      <c r="A73" s="13">
        <v>42211</v>
      </c>
      <c r="B73" s="31" t="s">
        <v>31</v>
      </c>
      <c r="C73" s="31">
        <v>14.1</v>
      </c>
      <c r="D73" s="12"/>
      <c r="E73" s="12" t="s">
        <v>83</v>
      </c>
      <c r="F73" s="31">
        <v>14.2</v>
      </c>
      <c r="G73" s="12"/>
      <c r="H73" s="12">
        <v>73.166700000000006</v>
      </c>
      <c r="I73" s="37"/>
      <c r="J73" s="37"/>
    </row>
    <row r="74" spans="1:10" x14ac:dyDescent="0.2">
      <c r="A74" s="13">
        <v>42211</v>
      </c>
      <c r="B74" s="31" t="s">
        <v>31</v>
      </c>
      <c r="C74" s="31">
        <v>20.100000000000001</v>
      </c>
      <c r="D74" s="12"/>
      <c r="E74" s="12" t="s">
        <v>83</v>
      </c>
      <c r="F74" s="31">
        <v>20.2</v>
      </c>
      <c r="G74" s="12"/>
      <c r="H74" s="12">
        <v>77.476299999999995</v>
      </c>
      <c r="I74" s="37"/>
      <c r="J74" s="37"/>
    </row>
    <row r="75" spans="1:10" x14ac:dyDescent="0.2">
      <c r="A75" s="22"/>
      <c r="C75" s="17"/>
      <c r="D75" s="17"/>
      <c r="E75" s="17"/>
      <c r="F75" s="17"/>
      <c r="G75" s="17"/>
    </row>
    <row r="76" spans="1:10" ht="12" x14ac:dyDescent="0.2">
      <c r="A76" s="51" t="s">
        <v>122</v>
      </c>
      <c r="B76" s="23" t="s">
        <v>5</v>
      </c>
      <c r="C76" s="24" t="s">
        <v>6</v>
      </c>
      <c r="D76" s="25" t="s">
        <v>7</v>
      </c>
      <c r="E76" s="25" t="s">
        <v>8</v>
      </c>
      <c r="F76" s="26" t="s">
        <v>6</v>
      </c>
      <c r="G76" s="25" t="s">
        <v>7</v>
      </c>
      <c r="H76" s="25" t="s">
        <v>9</v>
      </c>
      <c r="I76" s="37"/>
      <c r="J76" s="37"/>
    </row>
    <row r="77" spans="1:10" x14ac:dyDescent="0.2">
      <c r="A77" s="27" t="s">
        <v>30</v>
      </c>
      <c r="B77" s="28" t="s">
        <v>10</v>
      </c>
      <c r="C77" s="29" t="s">
        <v>11</v>
      </c>
      <c r="D77" s="29" t="s">
        <v>11</v>
      </c>
      <c r="E77" s="30" t="s">
        <v>13</v>
      </c>
      <c r="F77" s="27" t="s">
        <v>12</v>
      </c>
      <c r="G77" s="27" t="s">
        <v>12</v>
      </c>
      <c r="H77" s="30" t="s">
        <v>13</v>
      </c>
      <c r="I77" s="39"/>
      <c r="J77" s="39"/>
    </row>
    <row r="78" spans="1:10" x14ac:dyDescent="0.2">
      <c r="A78" s="13">
        <v>42222</v>
      </c>
      <c r="B78" s="31" t="s">
        <v>102</v>
      </c>
      <c r="C78" s="31">
        <v>20.100000000000001</v>
      </c>
      <c r="D78" s="12"/>
      <c r="E78" s="12">
        <v>71.565200000000004</v>
      </c>
      <c r="F78" s="31">
        <f t="shared" ref="F78:F98" si="6">C78+0.1</f>
        <v>20.200000000000003</v>
      </c>
      <c r="G78" s="12"/>
      <c r="H78" s="12">
        <v>73.779300000000006</v>
      </c>
      <c r="I78" s="37"/>
      <c r="J78" s="37"/>
    </row>
    <row r="79" spans="1:10" x14ac:dyDescent="0.2">
      <c r="A79" s="13">
        <v>42222</v>
      </c>
      <c r="B79" s="31" t="s">
        <v>103</v>
      </c>
      <c r="C79" s="31">
        <v>15.1</v>
      </c>
      <c r="D79" s="12"/>
      <c r="E79" s="12">
        <v>69.587199999999996</v>
      </c>
      <c r="F79" s="31">
        <f t="shared" si="6"/>
        <v>15.2</v>
      </c>
      <c r="G79" s="12"/>
      <c r="H79" s="12">
        <v>67.656599999999997</v>
      </c>
      <c r="I79" s="37"/>
      <c r="J79" s="37"/>
    </row>
    <row r="80" spans="1:10" x14ac:dyDescent="0.2">
      <c r="A80" s="13">
        <v>42222</v>
      </c>
      <c r="B80" s="31" t="s">
        <v>104</v>
      </c>
      <c r="C80" s="31">
        <v>10.1</v>
      </c>
      <c r="D80" s="12"/>
      <c r="E80" s="12">
        <v>73.765000000000001</v>
      </c>
      <c r="F80" s="31">
        <f t="shared" si="6"/>
        <v>10.199999999999999</v>
      </c>
      <c r="G80" s="12"/>
      <c r="H80" s="12">
        <v>73.010099999999994</v>
      </c>
      <c r="I80" s="37"/>
      <c r="J80" s="37"/>
    </row>
    <row r="81" spans="1:10" x14ac:dyDescent="0.2">
      <c r="A81" s="13">
        <v>42222</v>
      </c>
      <c r="B81" s="31" t="s">
        <v>105</v>
      </c>
      <c r="C81" s="31">
        <v>8.1</v>
      </c>
      <c r="D81" s="12"/>
      <c r="E81" s="12">
        <v>74.727599999999995</v>
      </c>
      <c r="F81" s="31">
        <f t="shared" si="6"/>
        <v>8.1999999999999993</v>
      </c>
      <c r="G81" s="12"/>
      <c r="H81" s="12">
        <v>69.249799999999993</v>
      </c>
      <c r="I81" s="37"/>
      <c r="J81" s="37"/>
    </row>
    <row r="82" spans="1:10" x14ac:dyDescent="0.2">
      <c r="A82" s="13">
        <v>42222</v>
      </c>
      <c r="B82" s="31" t="s">
        <v>106</v>
      </c>
      <c r="C82" s="31">
        <v>22.1</v>
      </c>
      <c r="D82" s="12"/>
      <c r="E82" s="12">
        <v>68.815799999999996</v>
      </c>
      <c r="F82" s="31">
        <f t="shared" si="6"/>
        <v>22.200000000000003</v>
      </c>
      <c r="G82" s="12"/>
      <c r="H82" s="12">
        <v>71.379199999999997</v>
      </c>
      <c r="I82" s="37"/>
      <c r="J82" s="37"/>
    </row>
    <row r="83" spans="1:10" x14ac:dyDescent="0.2">
      <c r="A83" s="13">
        <v>42222</v>
      </c>
      <c r="B83" s="31" t="s">
        <v>107</v>
      </c>
      <c r="C83" s="31">
        <v>18.100000000000001</v>
      </c>
      <c r="D83" s="12"/>
      <c r="E83" s="12">
        <v>69.332999999999998</v>
      </c>
      <c r="F83" s="31">
        <f t="shared" si="6"/>
        <v>18.200000000000003</v>
      </c>
      <c r="G83" s="12"/>
      <c r="H83" s="12">
        <v>70.816500000000005</v>
      </c>
      <c r="I83" s="37"/>
      <c r="J83" s="37"/>
    </row>
    <row r="84" spans="1:10" x14ac:dyDescent="0.2">
      <c r="A84" s="13">
        <v>42222</v>
      </c>
      <c r="B84" s="31" t="s">
        <v>108</v>
      </c>
      <c r="C84" s="31">
        <v>4.0999999999999996</v>
      </c>
      <c r="D84" s="12"/>
      <c r="E84" s="12">
        <v>71.640600000000006</v>
      </c>
      <c r="F84" s="31">
        <f t="shared" si="6"/>
        <v>4.1999999999999993</v>
      </c>
      <c r="G84" s="12"/>
      <c r="H84" s="12">
        <v>67.263300000000001</v>
      </c>
      <c r="I84" s="37"/>
      <c r="J84" s="37"/>
    </row>
    <row r="85" spans="1:10" x14ac:dyDescent="0.2">
      <c r="A85" s="13">
        <v>42222</v>
      </c>
      <c r="B85" s="31" t="s">
        <v>109</v>
      </c>
      <c r="C85" s="31">
        <v>26.1</v>
      </c>
      <c r="D85" s="12"/>
      <c r="E85" s="12">
        <v>71.930599999999998</v>
      </c>
      <c r="F85" s="31">
        <f t="shared" si="6"/>
        <v>26.200000000000003</v>
      </c>
      <c r="G85" s="12"/>
      <c r="H85" s="12">
        <v>68.669799999999995</v>
      </c>
      <c r="I85" s="37"/>
      <c r="J85" s="37"/>
    </row>
    <row r="86" spans="1:10" x14ac:dyDescent="0.2">
      <c r="A86" s="13">
        <v>42222</v>
      </c>
      <c r="B86" s="31" t="s">
        <v>110</v>
      </c>
      <c r="C86" s="31">
        <v>24.1</v>
      </c>
      <c r="D86" s="12"/>
      <c r="E86" s="12">
        <v>72.312399999999997</v>
      </c>
      <c r="F86" s="31">
        <f t="shared" si="6"/>
        <v>24.200000000000003</v>
      </c>
      <c r="G86" s="12"/>
      <c r="H86" s="12">
        <v>71.688800000000001</v>
      </c>
      <c r="I86" s="37"/>
      <c r="J86" s="37"/>
    </row>
    <row r="87" spans="1:10" x14ac:dyDescent="0.2">
      <c r="A87" s="13">
        <v>42222</v>
      </c>
      <c r="B87" s="31" t="s">
        <v>111</v>
      </c>
      <c r="C87" s="31">
        <v>1.1000000000000001</v>
      </c>
      <c r="D87" s="12"/>
      <c r="E87" s="12">
        <v>71.434700000000007</v>
      </c>
      <c r="F87" s="31">
        <f t="shared" si="6"/>
        <v>1.2000000000000002</v>
      </c>
      <c r="G87" s="12"/>
      <c r="H87" s="12">
        <v>64.014700000000005</v>
      </c>
      <c r="I87" s="37"/>
      <c r="J87" s="37"/>
    </row>
    <row r="88" spans="1:10" x14ac:dyDescent="0.2">
      <c r="A88" s="13">
        <v>42222</v>
      </c>
      <c r="B88" s="31" t="s">
        <v>112</v>
      </c>
      <c r="C88" s="31">
        <v>16.100000000000001</v>
      </c>
      <c r="D88" s="12"/>
      <c r="E88" s="12">
        <v>69.490300000000005</v>
      </c>
      <c r="F88" s="31">
        <f t="shared" si="6"/>
        <v>16.200000000000003</v>
      </c>
      <c r="G88" s="12"/>
      <c r="H88" s="12">
        <v>70.2196</v>
      </c>
      <c r="I88" s="37"/>
      <c r="J88" s="37"/>
    </row>
    <row r="89" spans="1:10" x14ac:dyDescent="0.2">
      <c r="A89" s="13">
        <v>42222</v>
      </c>
      <c r="B89" s="31" t="s">
        <v>113</v>
      </c>
      <c r="C89" s="31">
        <v>21.1</v>
      </c>
      <c r="D89" s="12"/>
      <c r="E89" s="12">
        <v>73.682599999999994</v>
      </c>
      <c r="F89" s="31">
        <f t="shared" si="6"/>
        <v>21.200000000000003</v>
      </c>
      <c r="G89" s="12"/>
      <c r="H89" s="12">
        <v>72.051199999999994</v>
      </c>
      <c r="I89" s="37"/>
      <c r="J89" s="37"/>
    </row>
    <row r="90" spans="1:10" x14ac:dyDescent="0.2">
      <c r="A90" s="13">
        <v>42222</v>
      </c>
      <c r="B90" s="31" t="s">
        <v>114</v>
      </c>
      <c r="C90" s="31">
        <v>6.1</v>
      </c>
      <c r="D90" s="12"/>
      <c r="E90" s="12">
        <v>72.629800000000003</v>
      </c>
      <c r="F90" s="31">
        <f t="shared" si="6"/>
        <v>6.1999999999999993</v>
      </c>
      <c r="G90" s="12"/>
      <c r="H90" s="12">
        <v>70.916300000000007</v>
      </c>
      <c r="I90" s="37"/>
      <c r="J90" s="37"/>
    </row>
    <row r="91" spans="1:10" x14ac:dyDescent="0.2">
      <c r="A91" s="13">
        <v>42222</v>
      </c>
      <c r="B91" s="31" t="s">
        <v>115</v>
      </c>
      <c r="C91" s="31">
        <v>23.1</v>
      </c>
      <c r="D91" s="12"/>
      <c r="E91" s="12">
        <v>72.245099999999994</v>
      </c>
      <c r="F91" s="31">
        <f t="shared" si="6"/>
        <v>23.200000000000003</v>
      </c>
      <c r="G91" s="12"/>
      <c r="H91" s="12">
        <v>71.286000000000001</v>
      </c>
      <c r="I91" s="37"/>
      <c r="J91" s="37"/>
    </row>
    <row r="92" spans="1:10" x14ac:dyDescent="0.2">
      <c r="A92" s="13">
        <v>42222</v>
      </c>
      <c r="B92" s="31" t="s">
        <v>116</v>
      </c>
      <c r="C92" s="31">
        <v>19.100000000000001</v>
      </c>
      <c r="D92" s="12"/>
      <c r="E92" s="12">
        <v>72.120699999999999</v>
      </c>
      <c r="F92" s="31">
        <f t="shared" si="6"/>
        <v>19.200000000000003</v>
      </c>
      <c r="G92" s="12"/>
      <c r="H92" s="12">
        <v>72.266300000000001</v>
      </c>
      <c r="I92" s="37"/>
      <c r="J92" s="37"/>
    </row>
    <row r="93" spans="1:10" x14ac:dyDescent="0.2">
      <c r="A93" s="13">
        <v>42222</v>
      </c>
      <c r="B93" s="31" t="s">
        <v>117</v>
      </c>
      <c r="C93" s="31">
        <v>13.1</v>
      </c>
      <c r="D93" s="12"/>
      <c r="E93" s="12">
        <v>69.665700000000001</v>
      </c>
      <c r="F93" s="31">
        <f t="shared" si="6"/>
        <v>13.2</v>
      </c>
      <c r="G93" s="12"/>
      <c r="H93" s="12">
        <v>69.670299999999997</v>
      </c>
      <c r="I93" s="37"/>
      <c r="J93" s="37"/>
    </row>
    <row r="94" spans="1:10" x14ac:dyDescent="0.2">
      <c r="A94" s="13">
        <v>42222</v>
      </c>
      <c r="B94" s="31" t="s">
        <v>118</v>
      </c>
      <c r="C94" s="31">
        <v>7.1</v>
      </c>
      <c r="D94" s="12"/>
      <c r="E94" s="12">
        <v>73.968699999999998</v>
      </c>
      <c r="F94" s="31">
        <f t="shared" si="6"/>
        <v>7.1999999999999993</v>
      </c>
      <c r="G94" s="12"/>
      <c r="H94" s="12">
        <v>73.671999999999997</v>
      </c>
      <c r="I94" s="37"/>
      <c r="J94" s="37"/>
    </row>
    <row r="95" spans="1:10" x14ac:dyDescent="0.2">
      <c r="A95" s="13">
        <v>42222</v>
      </c>
      <c r="B95" s="31" t="s">
        <v>119</v>
      </c>
      <c r="C95" s="31">
        <v>12.1</v>
      </c>
      <c r="D95" s="12"/>
      <c r="E95" s="12">
        <v>73.354600000000005</v>
      </c>
      <c r="F95" s="31">
        <f t="shared" si="6"/>
        <v>12.2</v>
      </c>
      <c r="G95" s="12"/>
      <c r="H95" s="12">
        <v>73.900300000000001</v>
      </c>
      <c r="I95" s="37"/>
      <c r="J95" s="37"/>
    </row>
    <row r="96" spans="1:10" x14ac:dyDescent="0.2">
      <c r="A96" s="13">
        <v>42222</v>
      </c>
      <c r="B96" s="31" t="s">
        <v>120</v>
      </c>
      <c r="C96" s="31">
        <v>14.1</v>
      </c>
      <c r="D96" s="12"/>
      <c r="E96" s="12">
        <v>69.255300000000005</v>
      </c>
      <c r="F96" s="31">
        <f t="shared" si="6"/>
        <v>14.2</v>
      </c>
      <c r="G96" s="12"/>
      <c r="H96" s="12">
        <v>69.533600000000007</v>
      </c>
      <c r="I96" s="37"/>
      <c r="J96" s="37"/>
    </row>
    <row r="97" spans="1:10" x14ac:dyDescent="0.2">
      <c r="A97" s="13">
        <v>42222</v>
      </c>
      <c r="B97" s="31" t="s">
        <v>121</v>
      </c>
      <c r="C97" s="31">
        <v>11.1</v>
      </c>
      <c r="D97" s="12"/>
      <c r="E97" s="12">
        <v>74.352000000000004</v>
      </c>
      <c r="F97" s="31">
        <f t="shared" si="6"/>
        <v>11.2</v>
      </c>
      <c r="G97" s="12"/>
      <c r="H97" s="12">
        <v>70.886200000000002</v>
      </c>
      <c r="I97" s="37"/>
      <c r="J97" s="37"/>
    </row>
    <row r="98" spans="1:10" x14ac:dyDescent="0.2">
      <c r="A98" s="13">
        <v>42222</v>
      </c>
      <c r="B98" s="31" t="s">
        <v>31</v>
      </c>
      <c r="C98" s="31">
        <v>9.1</v>
      </c>
      <c r="D98" s="12"/>
      <c r="E98" s="12">
        <v>75.868600000000001</v>
      </c>
      <c r="F98" s="31">
        <f t="shared" si="6"/>
        <v>9.1999999999999993</v>
      </c>
      <c r="G98" s="12"/>
      <c r="H98" s="12">
        <v>76.902500000000003</v>
      </c>
      <c r="I98" s="37"/>
      <c r="J98" s="37"/>
    </row>
    <row r="99" spans="1:10" x14ac:dyDescent="0.2">
      <c r="A99" s="22"/>
      <c r="C99" s="17"/>
      <c r="D99" s="17"/>
      <c r="E99" s="17"/>
      <c r="F99" s="17"/>
      <c r="G99" s="17"/>
    </row>
    <row r="100" spans="1:10" ht="12" x14ac:dyDescent="0.2">
      <c r="A100" s="51" t="s">
        <v>127</v>
      </c>
      <c r="B100" s="23" t="s">
        <v>5</v>
      </c>
      <c r="C100" s="24" t="s">
        <v>6</v>
      </c>
      <c r="D100" s="25" t="s">
        <v>7</v>
      </c>
      <c r="E100" s="25" t="s">
        <v>8</v>
      </c>
      <c r="F100" s="26" t="s">
        <v>6</v>
      </c>
      <c r="G100" s="25" t="s">
        <v>7</v>
      </c>
      <c r="H100" s="25" t="s">
        <v>9</v>
      </c>
      <c r="I100" s="37"/>
      <c r="J100" s="37"/>
    </row>
    <row r="101" spans="1:10" x14ac:dyDescent="0.2">
      <c r="A101" s="27" t="s">
        <v>30</v>
      </c>
      <c r="B101" s="28" t="s">
        <v>10</v>
      </c>
      <c r="C101" s="29" t="s">
        <v>11</v>
      </c>
      <c r="D101" s="29" t="s">
        <v>11</v>
      </c>
      <c r="E101" s="30" t="s">
        <v>13</v>
      </c>
      <c r="F101" s="27" t="s">
        <v>12</v>
      </c>
      <c r="G101" s="27" t="s">
        <v>12</v>
      </c>
      <c r="H101" s="30" t="s">
        <v>13</v>
      </c>
      <c r="I101" s="39"/>
      <c r="J101" s="39"/>
    </row>
    <row r="102" spans="1:10" x14ac:dyDescent="0.2">
      <c r="A102" s="13">
        <v>42233</v>
      </c>
      <c r="B102" s="31" t="s">
        <v>128</v>
      </c>
      <c r="C102" s="31">
        <v>19.100000000000001</v>
      </c>
      <c r="D102" s="12"/>
      <c r="E102" s="12">
        <v>72.8386</v>
      </c>
      <c r="F102" s="31">
        <f t="shared" ref="F102:F122" si="7">C102+0.1</f>
        <v>19.200000000000003</v>
      </c>
      <c r="G102" s="12"/>
      <c r="H102" s="12">
        <v>72.622900000000001</v>
      </c>
      <c r="I102" s="37"/>
      <c r="J102" s="37"/>
    </row>
    <row r="103" spans="1:10" x14ac:dyDescent="0.2">
      <c r="A103" s="13">
        <v>42233</v>
      </c>
      <c r="B103" s="31" t="s">
        <v>129</v>
      </c>
      <c r="C103" s="31">
        <v>6.1</v>
      </c>
      <c r="D103" s="12"/>
      <c r="E103" s="12">
        <v>72.021100000000004</v>
      </c>
      <c r="F103" s="31">
        <f t="shared" si="7"/>
        <v>6.1999999999999993</v>
      </c>
      <c r="G103" s="12"/>
      <c r="H103" s="12">
        <v>70.562399999999997</v>
      </c>
      <c r="I103" s="37"/>
      <c r="J103" s="37"/>
    </row>
    <row r="104" spans="1:10" x14ac:dyDescent="0.2">
      <c r="A104" s="13">
        <v>42233</v>
      </c>
      <c r="B104" s="31" t="s">
        <v>130</v>
      </c>
      <c r="C104" s="31">
        <v>14.1</v>
      </c>
      <c r="D104" s="12"/>
      <c r="E104" s="12">
        <v>69.324600000000004</v>
      </c>
      <c r="F104" s="31">
        <f t="shared" si="7"/>
        <v>14.2</v>
      </c>
      <c r="G104" s="12"/>
      <c r="H104" s="12">
        <v>69.684600000000003</v>
      </c>
      <c r="I104" s="37"/>
      <c r="J104" s="37"/>
    </row>
    <row r="105" spans="1:10" x14ac:dyDescent="0.2">
      <c r="A105" s="13">
        <v>42233</v>
      </c>
      <c r="B105" s="31" t="s">
        <v>131</v>
      </c>
      <c r="C105" s="31">
        <v>18.100000000000001</v>
      </c>
      <c r="D105" s="12"/>
      <c r="E105" s="12">
        <v>69.296000000000006</v>
      </c>
      <c r="F105" s="31">
        <f t="shared" si="7"/>
        <v>18.200000000000003</v>
      </c>
      <c r="G105" s="12"/>
      <c r="H105" s="12">
        <v>70.852900000000005</v>
      </c>
      <c r="I105" s="37"/>
      <c r="J105" s="37"/>
    </row>
    <row r="106" spans="1:10" x14ac:dyDescent="0.2">
      <c r="A106" s="13">
        <v>42233</v>
      </c>
      <c r="B106" s="31" t="s">
        <v>132</v>
      </c>
      <c r="C106" s="31">
        <v>1.1000000000000001</v>
      </c>
      <c r="D106" s="12"/>
      <c r="E106" s="12">
        <v>71.383700000000005</v>
      </c>
      <c r="F106" s="31">
        <f t="shared" si="7"/>
        <v>1.2000000000000002</v>
      </c>
      <c r="G106" s="12"/>
      <c r="H106" s="12">
        <v>64.042699999999996</v>
      </c>
      <c r="I106" s="37"/>
      <c r="J106" s="37"/>
    </row>
    <row r="107" spans="1:10" x14ac:dyDescent="0.2">
      <c r="A107" s="13">
        <v>42233</v>
      </c>
      <c r="B107" s="31" t="s">
        <v>133</v>
      </c>
      <c r="C107" s="31">
        <v>13.1</v>
      </c>
      <c r="D107" s="12"/>
      <c r="E107" s="12">
        <v>69.414500000000004</v>
      </c>
      <c r="F107" s="31">
        <f t="shared" si="7"/>
        <v>13.2</v>
      </c>
      <c r="G107" s="12"/>
      <c r="H107" s="12">
        <v>69.544899999999998</v>
      </c>
      <c r="I107" s="37"/>
      <c r="J107" s="37"/>
    </row>
    <row r="108" spans="1:10" x14ac:dyDescent="0.2">
      <c r="A108" s="13">
        <v>42233</v>
      </c>
      <c r="B108" s="31" t="s">
        <v>134</v>
      </c>
      <c r="C108" s="31">
        <v>9.1</v>
      </c>
      <c r="D108" s="12"/>
      <c r="E108" s="12">
        <v>72.786500000000004</v>
      </c>
      <c r="F108" s="31">
        <f t="shared" si="7"/>
        <v>9.1999999999999993</v>
      </c>
      <c r="G108" s="12"/>
      <c r="H108" s="12">
        <v>73.587999999999994</v>
      </c>
      <c r="I108" s="37"/>
      <c r="J108" s="37"/>
    </row>
    <row r="109" spans="1:10" x14ac:dyDescent="0.2">
      <c r="A109" s="13">
        <v>42233</v>
      </c>
      <c r="B109" s="31" t="s">
        <v>135</v>
      </c>
      <c r="C109" s="31">
        <v>7.1</v>
      </c>
      <c r="D109" s="12"/>
      <c r="E109" s="12">
        <v>73.234099999999998</v>
      </c>
      <c r="F109" s="31">
        <f t="shared" si="7"/>
        <v>7.1999999999999993</v>
      </c>
      <c r="G109" s="12"/>
      <c r="H109" s="12">
        <v>73.178100000000001</v>
      </c>
      <c r="I109" s="37"/>
      <c r="J109" s="37"/>
    </row>
    <row r="110" spans="1:10" x14ac:dyDescent="0.2">
      <c r="A110" s="13">
        <v>42233</v>
      </c>
      <c r="B110" s="31" t="s">
        <v>136</v>
      </c>
      <c r="C110" s="31">
        <v>15.1</v>
      </c>
      <c r="D110" s="12"/>
      <c r="E110" s="12">
        <v>69.336799999999997</v>
      </c>
      <c r="F110" s="31">
        <f t="shared" si="7"/>
        <v>15.2</v>
      </c>
      <c r="G110" s="12"/>
      <c r="H110" s="12">
        <v>67.645799999999994</v>
      </c>
      <c r="I110" s="37"/>
      <c r="J110" s="37"/>
    </row>
    <row r="111" spans="1:10" x14ac:dyDescent="0.2">
      <c r="A111" s="13">
        <v>42233</v>
      </c>
      <c r="B111" s="31" t="s">
        <v>137</v>
      </c>
      <c r="C111" s="31">
        <v>21.1</v>
      </c>
      <c r="D111" s="12"/>
      <c r="E111" s="12">
        <v>73.8626</v>
      </c>
      <c r="F111" s="31">
        <f t="shared" si="7"/>
        <v>21.200000000000003</v>
      </c>
      <c r="G111" s="12"/>
      <c r="H111" s="12">
        <v>72.222999999999999</v>
      </c>
      <c r="I111" s="37"/>
      <c r="J111" s="37"/>
    </row>
    <row r="112" spans="1:10" x14ac:dyDescent="0.2">
      <c r="A112" s="13">
        <v>42233</v>
      </c>
      <c r="B112" s="31" t="s">
        <v>138</v>
      </c>
      <c r="C112" s="31">
        <v>26.1</v>
      </c>
      <c r="D112" s="12"/>
      <c r="E112" s="12">
        <v>71.595100000000002</v>
      </c>
      <c r="F112" s="31">
        <f t="shared" si="7"/>
        <v>26.200000000000003</v>
      </c>
      <c r="G112" s="12"/>
      <c r="H112" s="12">
        <v>68.432299999999998</v>
      </c>
      <c r="I112" s="37"/>
      <c r="J112" s="37"/>
    </row>
    <row r="113" spans="1:10" x14ac:dyDescent="0.2">
      <c r="A113" s="13">
        <v>42233</v>
      </c>
      <c r="B113" s="31" t="s">
        <v>139</v>
      </c>
      <c r="C113" s="31">
        <v>16.100000000000001</v>
      </c>
      <c r="D113" s="12"/>
      <c r="E113" s="12">
        <v>68.979500000000002</v>
      </c>
      <c r="F113" s="31">
        <f t="shared" si="7"/>
        <v>16.200000000000003</v>
      </c>
      <c r="G113" s="12"/>
      <c r="H113" s="12">
        <v>69.871600000000001</v>
      </c>
      <c r="I113" s="37"/>
      <c r="J113" s="37"/>
    </row>
    <row r="114" spans="1:10" x14ac:dyDescent="0.2">
      <c r="A114" s="13">
        <v>42233</v>
      </c>
      <c r="B114" s="31" t="s">
        <v>140</v>
      </c>
      <c r="C114" s="31">
        <v>23.1</v>
      </c>
      <c r="D114" s="12"/>
      <c r="E114" s="12">
        <v>72.1995</v>
      </c>
      <c r="F114" s="31">
        <f t="shared" si="7"/>
        <v>23.200000000000003</v>
      </c>
      <c r="G114" s="12"/>
      <c r="H114" s="12">
        <v>71.190600000000003</v>
      </c>
      <c r="I114" s="37"/>
      <c r="J114" s="37"/>
    </row>
    <row r="115" spans="1:10" x14ac:dyDescent="0.2">
      <c r="A115" s="13">
        <v>42233</v>
      </c>
      <c r="B115" s="31" t="s">
        <v>141</v>
      </c>
      <c r="C115" s="31">
        <v>20.100000000000001</v>
      </c>
      <c r="D115" s="12"/>
      <c r="E115" s="12">
        <v>71.473200000000006</v>
      </c>
      <c r="F115" s="31">
        <f t="shared" si="7"/>
        <v>20.200000000000003</v>
      </c>
      <c r="G115" s="12"/>
      <c r="H115" s="12">
        <v>73.7667</v>
      </c>
      <c r="I115" s="37"/>
      <c r="J115" s="37"/>
    </row>
    <row r="116" spans="1:10" x14ac:dyDescent="0.2">
      <c r="A116" s="13">
        <v>42233</v>
      </c>
      <c r="B116" s="31" t="s">
        <v>142</v>
      </c>
      <c r="C116" s="31">
        <v>12.1</v>
      </c>
      <c r="D116" s="12"/>
      <c r="E116" s="12">
        <v>72.9529</v>
      </c>
      <c r="F116" s="31">
        <f t="shared" si="7"/>
        <v>12.2</v>
      </c>
      <c r="G116" s="12"/>
      <c r="H116" s="12">
        <v>73.590999999999994</v>
      </c>
      <c r="I116" s="37"/>
      <c r="J116" s="37"/>
    </row>
    <row r="117" spans="1:10" x14ac:dyDescent="0.2">
      <c r="A117" s="13">
        <v>42233</v>
      </c>
      <c r="B117" s="31" t="s">
        <v>143</v>
      </c>
      <c r="C117" s="31">
        <v>8.1</v>
      </c>
      <c r="D117" s="12"/>
      <c r="E117" s="12">
        <v>74.256799999999998</v>
      </c>
      <c r="F117" s="31">
        <f t="shared" si="7"/>
        <v>8.1999999999999993</v>
      </c>
      <c r="G117" s="12"/>
      <c r="H117" s="12">
        <v>68.761700000000005</v>
      </c>
      <c r="I117" s="37"/>
      <c r="J117" s="37"/>
    </row>
    <row r="118" spans="1:10" x14ac:dyDescent="0.2">
      <c r="A118" s="13">
        <v>42233</v>
      </c>
      <c r="B118" s="31" t="s">
        <v>144</v>
      </c>
      <c r="C118" s="31">
        <v>22.1</v>
      </c>
      <c r="D118" s="12"/>
      <c r="E118" s="12">
        <v>68.782200000000003</v>
      </c>
      <c r="F118" s="31">
        <f t="shared" si="7"/>
        <v>22.200000000000003</v>
      </c>
      <c r="G118" s="12"/>
      <c r="H118" s="12">
        <v>71.351600000000005</v>
      </c>
      <c r="I118" s="37"/>
      <c r="J118" s="37"/>
    </row>
    <row r="119" spans="1:10" x14ac:dyDescent="0.2">
      <c r="A119" s="13">
        <v>42233</v>
      </c>
      <c r="B119" s="31" t="s">
        <v>145</v>
      </c>
      <c r="C119" s="31">
        <v>24.1</v>
      </c>
      <c r="D119" s="12"/>
      <c r="E119" s="12">
        <v>71.732100000000003</v>
      </c>
      <c r="F119" s="31">
        <f t="shared" si="7"/>
        <v>24.200000000000003</v>
      </c>
      <c r="G119" s="12"/>
      <c r="H119" s="12">
        <v>71.171000000000006</v>
      </c>
      <c r="I119" s="37"/>
      <c r="J119" s="37"/>
    </row>
    <row r="120" spans="1:10" x14ac:dyDescent="0.2">
      <c r="A120" s="13">
        <v>42233</v>
      </c>
      <c r="B120" s="31" t="s">
        <v>146</v>
      </c>
      <c r="C120" s="31">
        <v>10.1</v>
      </c>
      <c r="D120" s="12"/>
      <c r="E120" s="12">
        <v>73.187100000000001</v>
      </c>
      <c r="F120" s="31">
        <f t="shared" si="7"/>
        <v>10.199999999999999</v>
      </c>
      <c r="G120" s="12"/>
      <c r="H120" s="12">
        <v>72.576099999999997</v>
      </c>
      <c r="I120" s="37"/>
      <c r="J120" s="37"/>
    </row>
    <row r="121" spans="1:10" x14ac:dyDescent="0.2">
      <c r="A121" s="13">
        <v>42233</v>
      </c>
      <c r="B121" s="31" t="s">
        <v>147</v>
      </c>
      <c r="C121" s="31">
        <v>4.0999999999999996</v>
      </c>
      <c r="D121" s="12"/>
      <c r="E121" s="12">
        <v>71.970699999999994</v>
      </c>
      <c r="F121" s="31">
        <f t="shared" si="7"/>
        <v>4.1999999999999993</v>
      </c>
      <c r="G121" s="12"/>
      <c r="H121" s="12">
        <v>67.565700000000007</v>
      </c>
      <c r="I121" s="37"/>
      <c r="J121" s="37"/>
    </row>
    <row r="122" spans="1:10" x14ac:dyDescent="0.2">
      <c r="A122" s="13">
        <v>42233</v>
      </c>
      <c r="B122" s="31" t="s">
        <v>31</v>
      </c>
      <c r="C122" s="31">
        <v>11.1</v>
      </c>
      <c r="D122" s="12"/>
      <c r="E122" s="12">
        <v>77.665700000000001</v>
      </c>
      <c r="F122" s="31">
        <f t="shared" si="7"/>
        <v>11.2</v>
      </c>
      <c r="G122" s="12"/>
      <c r="H122" s="12">
        <v>74.412700000000001</v>
      </c>
      <c r="I122" s="37"/>
      <c r="J122" s="37"/>
    </row>
    <row r="123" spans="1:10" x14ac:dyDescent="0.2">
      <c r="A123" s="22"/>
      <c r="C123" s="17"/>
      <c r="D123" s="17"/>
      <c r="E123" s="17"/>
      <c r="F123" s="17"/>
      <c r="G123" s="17"/>
    </row>
    <row r="124" spans="1:10" customFormat="1" ht="12.75" x14ac:dyDescent="0.2"/>
    <row r="125" spans="1:10" customFormat="1" ht="12.75" x14ac:dyDescent="0.2"/>
    <row r="126" spans="1:10" customFormat="1" ht="12.75" x14ac:dyDescent="0.2"/>
    <row r="127" spans="1:10" customFormat="1" ht="12.75" x14ac:dyDescent="0.2"/>
    <row r="128" spans="1:10" customFormat="1" ht="12.75" x14ac:dyDescent="0.2"/>
    <row r="129" customFormat="1" ht="12.75" x14ac:dyDescent="0.2"/>
    <row r="130" customFormat="1" ht="12.75" x14ac:dyDescent="0.2"/>
    <row r="131" customFormat="1" ht="12.75" x14ac:dyDescent="0.2"/>
    <row r="132" customFormat="1" ht="12.75" x14ac:dyDescent="0.2"/>
    <row r="133" customFormat="1" ht="12.75" x14ac:dyDescent="0.2"/>
    <row r="134" customFormat="1" ht="12.75" x14ac:dyDescent="0.2"/>
    <row r="135" customFormat="1" ht="12.75" x14ac:dyDescent="0.2"/>
    <row r="136" customFormat="1" ht="12.75" x14ac:dyDescent="0.2"/>
    <row r="137" customFormat="1" ht="12.75" x14ac:dyDescent="0.2"/>
    <row r="138" customFormat="1" ht="12.75" x14ac:dyDescent="0.2"/>
    <row r="139" customFormat="1" ht="12.75" x14ac:dyDescent="0.2"/>
    <row r="140" customFormat="1" ht="12.75" x14ac:dyDescent="0.2"/>
    <row r="141" customFormat="1" ht="12.75" x14ac:dyDescent="0.2"/>
  </sheetData>
  <sortState ref="A56:G72">
    <sortCondition ref="B56:B72"/>
  </sortState>
  <phoneticPr fontId="0" type="noConversion"/>
  <pageMargins left="0.75" right="0.75" top="1" bottom="1" header="0.5" footer="0.5"/>
  <pageSetup orientation="portrait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6"/>
  <sheetViews>
    <sheetView workbookViewId="0"/>
  </sheetViews>
  <sheetFormatPr defaultRowHeight="11.25" x14ac:dyDescent="0.2"/>
  <cols>
    <col min="1" max="7" width="9.140625" style="3"/>
    <col min="8" max="16384" width="9.140625" style="1"/>
  </cols>
  <sheetData>
    <row r="1" spans="1:12" x14ac:dyDescent="0.2">
      <c r="A1" s="16">
        <v>42194</v>
      </c>
      <c r="B1" s="3" t="s">
        <v>29</v>
      </c>
      <c r="D1" s="3" t="s">
        <v>29</v>
      </c>
      <c r="F1" s="3" t="s">
        <v>151</v>
      </c>
      <c r="G1" s="3" t="s">
        <v>152</v>
      </c>
    </row>
    <row r="2" spans="1:12" s="5" customFormat="1" x14ac:dyDescent="0.2">
      <c r="A2" s="2" t="s">
        <v>6</v>
      </c>
      <c r="B2" s="2" t="s">
        <v>0</v>
      </c>
      <c r="C2" s="2" t="s">
        <v>6</v>
      </c>
      <c r="D2" s="2" t="s">
        <v>0</v>
      </c>
      <c r="E2" s="2"/>
      <c r="F2" s="2" t="s">
        <v>14</v>
      </c>
      <c r="G2" s="2" t="s">
        <v>153</v>
      </c>
    </row>
    <row r="3" spans="1:12" x14ac:dyDescent="0.2">
      <c r="A3" s="3">
        <v>1.1000000000000001</v>
      </c>
      <c r="B3" s="15">
        <v>70.823900000000009</v>
      </c>
      <c r="C3" s="3">
        <f>A3+0.1</f>
        <v>1.2000000000000002</v>
      </c>
      <c r="D3" s="15">
        <v>63.674050000000001</v>
      </c>
      <c r="E3" s="15"/>
      <c r="F3" s="14">
        <v>42194</v>
      </c>
      <c r="G3" s="3">
        <v>1.1000000000000001</v>
      </c>
      <c r="I3" s="3"/>
      <c r="J3" s="15"/>
      <c r="K3" s="3"/>
      <c r="L3" s="15"/>
    </row>
    <row r="4" spans="1:12" x14ac:dyDescent="0.2">
      <c r="A4" s="3">
        <v>4.0999999999999996</v>
      </c>
      <c r="B4" s="15">
        <v>71.237849999999995</v>
      </c>
      <c r="C4" s="3">
        <f t="shared" ref="C4:C20" si="0">A4+0.1</f>
        <v>4.1999999999999993</v>
      </c>
      <c r="D4" s="15">
        <v>67.122450000000001</v>
      </c>
      <c r="E4" s="15"/>
      <c r="F4" s="14">
        <v>42194</v>
      </c>
      <c r="G4" s="3">
        <v>4.0999999999999996</v>
      </c>
      <c r="I4" s="3"/>
      <c r="J4" s="15"/>
      <c r="K4" s="3"/>
      <c r="L4" s="15"/>
    </row>
    <row r="5" spans="1:12" x14ac:dyDescent="0.2">
      <c r="A5" s="3">
        <v>6.1</v>
      </c>
      <c r="B5" s="15">
        <v>71.739650000000012</v>
      </c>
      <c r="C5" s="3">
        <f t="shared" si="0"/>
        <v>6.1999999999999993</v>
      </c>
      <c r="D5" s="15">
        <v>70.402799999999999</v>
      </c>
      <c r="E5" s="15"/>
      <c r="F5" s="14">
        <v>42194</v>
      </c>
      <c r="G5" s="3">
        <v>6.1</v>
      </c>
      <c r="I5" s="3"/>
      <c r="J5" s="15"/>
      <c r="K5" s="3"/>
      <c r="L5" s="15"/>
    </row>
    <row r="6" spans="1:12" x14ac:dyDescent="0.2">
      <c r="A6" s="3">
        <v>7.1</v>
      </c>
      <c r="B6" s="15">
        <v>72.966999999999999</v>
      </c>
      <c r="C6" s="3">
        <f t="shared" si="0"/>
        <v>7.1999999999999993</v>
      </c>
      <c r="D6" s="15">
        <v>73.035349999999994</v>
      </c>
      <c r="E6" s="15"/>
      <c r="F6" s="14">
        <v>42194</v>
      </c>
      <c r="G6" s="3">
        <v>7.1</v>
      </c>
      <c r="I6" s="3"/>
      <c r="J6" s="15"/>
      <c r="K6" s="3"/>
      <c r="L6" s="15"/>
    </row>
    <row r="7" spans="1:12" x14ac:dyDescent="0.2">
      <c r="A7" s="3">
        <v>8.1</v>
      </c>
      <c r="B7" s="15">
        <v>73.611400000000003</v>
      </c>
      <c r="C7" s="3">
        <f t="shared" si="0"/>
        <v>8.1999999999999993</v>
      </c>
      <c r="D7" s="15">
        <v>68.481500000000011</v>
      </c>
      <c r="E7" s="15"/>
      <c r="F7" s="14">
        <v>42194</v>
      </c>
      <c r="G7" s="3">
        <v>8.1</v>
      </c>
      <c r="I7" s="3"/>
      <c r="J7" s="15"/>
      <c r="K7" s="3"/>
      <c r="L7" s="15"/>
    </row>
    <row r="8" spans="1:12" x14ac:dyDescent="0.2">
      <c r="A8" s="3">
        <v>9.1</v>
      </c>
      <c r="B8" s="15">
        <v>71.957800000000006</v>
      </c>
      <c r="C8" s="3">
        <f t="shared" si="0"/>
        <v>9.1999999999999993</v>
      </c>
      <c r="D8" s="15">
        <v>72.99315</v>
      </c>
      <c r="E8" s="15"/>
      <c r="F8" s="14">
        <v>42194</v>
      </c>
      <c r="G8" s="3">
        <v>9.1</v>
      </c>
      <c r="I8" s="3"/>
      <c r="J8" s="15"/>
      <c r="K8" s="3"/>
      <c r="L8" s="15"/>
    </row>
    <row r="9" spans="1:12" x14ac:dyDescent="0.2">
      <c r="A9" s="3">
        <v>10.1</v>
      </c>
      <c r="B9" s="15">
        <v>72.842500000000001</v>
      </c>
      <c r="C9" s="3">
        <f t="shared" si="0"/>
        <v>10.199999999999999</v>
      </c>
      <c r="D9" s="15">
        <v>72.435850000000002</v>
      </c>
      <c r="E9" s="15"/>
      <c r="F9" s="14">
        <v>42194</v>
      </c>
      <c r="G9" s="3">
        <v>10.1</v>
      </c>
      <c r="I9" s="3"/>
      <c r="J9" s="15"/>
      <c r="K9" s="3"/>
      <c r="L9" s="15"/>
    </row>
    <row r="10" spans="1:12" x14ac:dyDescent="0.2">
      <c r="A10" s="3">
        <v>11.1</v>
      </c>
      <c r="B10" s="15">
        <v>73.75954999999999</v>
      </c>
      <c r="C10" s="3">
        <f t="shared" si="0"/>
        <v>11.2</v>
      </c>
      <c r="D10" s="15">
        <v>70.509350000000012</v>
      </c>
      <c r="E10" s="15"/>
      <c r="F10" s="14">
        <v>42194</v>
      </c>
      <c r="G10" s="3">
        <v>11.1</v>
      </c>
      <c r="I10" s="3"/>
      <c r="J10" s="15"/>
      <c r="K10" s="3"/>
      <c r="L10" s="15"/>
    </row>
    <row r="11" spans="1:12" x14ac:dyDescent="0.2">
      <c r="A11" s="3">
        <v>12.1</v>
      </c>
      <c r="B11" s="15">
        <v>72.455600000000004</v>
      </c>
      <c r="C11" s="3">
        <f t="shared" si="0"/>
        <v>12.2</v>
      </c>
      <c r="D11" s="15">
        <v>73.349250000000012</v>
      </c>
      <c r="E11" s="15"/>
      <c r="F11" s="14">
        <v>42194</v>
      </c>
      <c r="G11" s="3">
        <v>12.1</v>
      </c>
      <c r="I11" s="3"/>
      <c r="J11" s="15"/>
      <c r="K11" s="3"/>
      <c r="L11" s="15"/>
    </row>
    <row r="12" spans="1:12" x14ac:dyDescent="0.2">
      <c r="A12" s="3">
        <v>13.1</v>
      </c>
      <c r="B12" s="15">
        <v>68.697900000000004</v>
      </c>
      <c r="C12" s="3">
        <f t="shared" si="0"/>
        <v>13.2</v>
      </c>
      <c r="D12" s="15">
        <v>69.041700000000006</v>
      </c>
      <c r="E12" s="15"/>
      <c r="F12" s="14">
        <v>42194</v>
      </c>
      <c r="G12" s="3">
        <v>13.1</v>
      </c>
      <c r="I12" s="3"/>
      <c r="J12" s="15"/>
      <c r="K12" s="3"/>
      <c r="L12" s="15"/>
    </row>
    <row r="13" spans="1:12" x14ac:dyDescent="0.2">
      <c r="A13" s="3">
        <v>14.1</v>
      </c>
      <c r="B13" s="15">
        <v>68.684550000000002</v>
      </c>
      <c r="C13" s="3">
        <f t="shared" si="0"/>
        <v>14.2</v>
      </c>
      <c r="D13" s="15">
        <v>69.25030000000001</v>
      </c>
      <c r="E13" s="15"/>
      <c r="F13" s="14">
        <v>42194</v>
      </c>
      <c r="G13" s="3">
        <v>14.1</v>
      </c>
      <c r="I13" s="3"/>
      <c r="J13" s="15"/>
      <c r="K13" s="3"/>
      <c r="L13" s="15"/>
    </row>
    <row r="14" spans="1:12" x14ac:dyDescent="0.2">
      <c r="A14" s="3">
        <v>15.1</v>
      </c>
      <c r="B14" s="15">
        <v>68.769350000000003</v>
      </c>
      <c r="C14" s="3">
        <f t="shared" si="0"/>
        <v>15.2</v>
      </c>
      <c r="D14" s="15">
        <v>67.238600000000005</v>
      </c>
      <c r="E14" s="15"/>
      <c r="F14" s="14">
        <v>42194</v>
      </c>
      <c r="G14" s="3">
        <v>15.1</v>
      </c>
      <c r="I14" s="3"/>
      <c r="J14" s="15"/>
      <c r="K14" s="3"/>
      <c r="L14" s="15"/>
    </row>
    <row r="15" spans="1:12" x14ac:dyDescent="0.2">
      <c r="A15" s="3">
        <v>18.100000000000001</v>
      </c>
      <c r="B15" s="15">
        <v>68.666499999999999</v>
      </c>
      <c r="C15" s="3">
        <f t="shared" si="0"/>
        <v>18.200000000000003</v>
      </c>
      <c r="D15" s="15">
        <v>70.476650000000006</v>
      </c>
      <c r="E15" s="15"/>
      <c r="F15" s="14">
        <v>42194</v>
      </c>
      <c r="G15" s="3">
        <v>18.100000000000001</v>
      </c>
      <c r="I15" s="3"/>
      <c r="J15" s="15"/>
      <c r="K15" s="3"/>
      <c r="L15" s="15"/>
    </row>
    <row r="16" spans="1:12" x14ac:dyDescent="0.2">
      <c r="A16" s="3">
        <v>20.100000000000001</v>
      </c>
      <c r="B16" s="15">
        <v>71.064549999999997</v>
      </c>
      <c r="C16" s="3">
        <f t="shared" si="0"/>
        <v>20.200000000000003</v>
      </c>
      <c r="D16" s="15">
        <v>73.561199999999999</v>
      </c>
      <c r="E16" s="15"/>
      <c r="F16" s="14">
        <v>42194</v>
      </c>
      <c r="G16" s="3">
        <v>20.100000000000001</v>
      </c>
      <c r="I16" s="3"/>
      <c r="J16" s="15"/>
      <c r="K16" s="3"/>
      <c r="L16" s="15"/>
    </row>
    <row r="17" spans="1:12" x14ac:dyDescent="0.2">
      <c r="A17" s="3">
        <v>21.1</v>
      </c>
      <c r="B17" s="15">
        <v>73.268749999999997</v>
      </c>
      <c r="C17" s="3">
        <f t="shared" si="0"/>
        <v>21.200000000000003</v>
      </c>
      <c r="D17" s="15">
        <v>71.853449999999995</v>
      </c>
      <c r="E17" s="15"/>
      <c r="F17" s="14">
        <v>42194</v>
      </c>
      <c r="G17" s="3">
        <v>21.1</v>
      </c>
      <c r="I17" s="3"/>
      <c r="J17" s="15"/>
      <c r="K17" s="3"/>
      <c r="L17" s="15"/>
    </row>
    <row r="18" spans="1:12" x14ac:dyDescent="0.2">
      <c r="A18" s="3">
        <v>23.1</v>
      </c>
      <c r="B18" s="15">
        <v>71.703100000000006</v>
      </c>
      <c r="C18" s="3">
        <f t="shared" si="0"/>
        <v>23.200000000000003</v>
      </c>
      <c r="D18" s="15">
        <v>71.001750000000001</v>
      </c>
      <c r="E18" s="15"/>
      <c r="F18" s="14">
        <v>42194</v>
      </c>
      <c r="G18" s="3">
        <v>23.1</v>
      </c>
      <c r="I18" s="3"/>
      <c r="J18" s="15"/>
      <c r="K18" s="3"/>
      <c r="L18" s="15"/>
    </row>
    <row r="19" spans="1:12" x14ac:dyDescent="0.2">
      <c r="A19" s="3">
        <v>24.1</v>
      </c>
      <c r="B19" s="15">
        <v>71.351249999999993</v>
      </c>
      <c r="C19" s="3">
        <f t="shared" si="0"/>
        <v>24.200000000000003</v>
      </c>
      <c r="D19" s="15">
        <v>71.001199999999997</v>
      </c>
      <c r="E19" s="15"/>
      <c r="F19" s="14">
        <v>42194</v>
      </c>
      <c r="G19" s="3">
        <v>24.1</v>
      </c>
      <c r="I19" s="3"/>
      <c r="J19" s="15"/>
      <c r="K19" s="3"/>
      <c r="L19" s="15"/>
    </row>
    <row r="20" spans="1:12" x14ac:dyDescent="0.2">
      <c r="A20" s="3">
        <v>26.1</v>
      </c>
      <c r="B20" s="15">
        <v>71.190449999999998</v>
      </c>
      <c r="C20" s="3">
        <f t="shared" si="0"/>
        <v>26.200000000000003</v>
      </c>
      <c r="D20" s="15">
        <v>68.245000000000005</v>
      </c>
      <c r="E20" s="15"/>
      <c r="F20" s="14">
        <v>42194</v>
      </c>
      <c r="G20" s="3">
        <v>26.1</v>
      </c>
      <c r="I20" s="3"/>
      <c r="J20" s="15"/>
      <c r="K20" s="3"/>
      <c r="L20" s="15"/>
    </row>
    <row r="22" spans="1:12" x14ac:dyDescent="0.2">
      <c r="A22" s="46">
        <v>42203</v>
      </c>
      <c r="B22" s="17" t="s">
        <v>29</v>
      </c>
      <c r="C22" s="17"/>
      <c r="D22" s="17" t="s">
        <v>29</v>
      </c>
      <c r="E22" s="17"/>
      <c r="F22" s="17"/>
      <c r="G22" s="17"/>
      <c r="H22" s="22"/>
    </row>
    <row r="23" spans="1:12" x14ac:dyDescent="0.2">
      <c r="A23" s="19" t="s">
        <v>6</v>
      </c>
      <c r="B23" s="19" t="s">
        <v>0</v>
      </c>
      <c r="C23" s="19" t="s">
        <v>6</v>
      </c>
      <c r="D23" s="19" t="s">
        <v>0</v>
      </c>
      <c r="E23" s="19"/>
      <c r="F23" s="17"/>
      <c r="G23" s="17"/>
      <c r="H23" s="22"/>
    </row>
    <row r="24" spans="1:12" x14ac:dyDescent="0.2">
      <c r="A24" s="36">
        <v>1.1000000000000001</v>
      </c>
      <c r="B24" s="15">
        <v>70.823900000000009</v>
      </c>
      <c r="C24" s="3">
        <f t="shared" ref="C24:C43" si="1">A24+0.1</f>
        <v>1.2000000000000002</v>
      </c>
      <c r="D24" s="15">
        <v>63.674050000000001</v>
      </c>
      <c r="E24" s="15"/>
      <c r="F24" s="45">
        <v>42203</v>
      </c>
      <c r="G24" s="36">
        <v>1.1000000000000001</v>
      </c>
      <c r="H24" s="22"/>
      <c r="J24" s="3"/>
      <c r="L24" s="3"/>
    </row>
    <row r="25" spans="1:12" x14ac:dyDescent="0.2">
      <c r="A25" s="36">
        <v>4.0999999999999996</v>
      </c>
      <c r="B25" s="15">
        <v>71.237849999999995</v>
      </c>
      <c r="C25" s="3">
        <f t="shared" si="1"/>
        <v>4.1999999999999993</v>
      </c>
      <c r="D25" s="15">
        <v>67.122450000000001</v>
      </c>
      <c r="E25" s="15"/>
      <c r="F25" s="45">
        <v>42203</v>
      </c>
      <c r="G25" s="36">
        <v>4.0999999999999996</v>
      </c>
      <c r="H25" s="22"/>
      <c r="J25" s="3"/>
      <c r="L25" s="3"/>
    </row>
    <row r="26" spans="1:12" x14ac:dyDescent="0.2">
      <c r="A26" s="36">
        <v>6.1</v>
      </c>
      <c r="B26" s="15">
        <v>71.739650000000012</v>
      </c>
      <c r="C26" s="3">
        <f t="shared" si="1"/>
        <v>6.1999999999999993</v>
      </c>
      <c r="D26" s="15">
        <v>70.402799999999999</v>
      </c>
      <c r="E26" s="15"/>
      <c r="F26" s="45">
        <v>42203</v>
      </c>
      <c r="G26" s="36">
        <v>6.1</v>
      </c>
      <c r="H26" s="22"/>
      <c r="J26" s="3"/>
      <c r="L26" s="3"/>
    </row>
    <row r="27" spans="1:12" x14ac:dyDescent="0.2">
      <c r="A27" s="36">
        <v>7.1</v>
      </c>
      <c r="B27" s="15">
        <v>72.966999999999999</v>
      </c>
      <c r="C27" s="3">
        <f t="shared" si="1"/>
        <v>7.1999999999999993</v>
      </c>
      <c r="D27" s="15">
        <v>73.035349999999994</v>
      </c>
      <c r="E27" s="15"/>
      <c r="F27" s="45">
        <v>42203</v>
      </c>
      <c r="G27" s="36">
        <v>7.1</v>
      </c>
      <c r="H27" s="22"/>
      <c r="J27" s="3"/>
      <c r="L27" s="3"/>
    </row>
    <row r="28" spans="1:12" x14ac:dyDescent="0.2">
      <c r="A28" s="36">
        <v>8.1</v>
      </c>
      <c r="B28" s="15">
        <v>73.611400000000003</v>
      </c>
      <c r="C28" s="3">
        <f t="shared" si="1"/>
        <v>8.1999999999999993</v>
      </c>
      <c r="D28" s="15">
        <v>68.481500000000011</v>
      </c>
      <c r="E28" s="15"/>
      <c r="F28" s="45">
        <v>42203</v>
      </c>
      <c r="G28" s="36">
        <v>8.1</v>
      </c>
      <c r="H28" s="22"/>
      <c r="J28" s="3"/>
      <c r="L28" s="3"/>
    </row>
    <row r="29" spans="1:12" x14ac:dyDescent="0.2">
      <c r="A29" s="36">
        <v>9.1</v>
      </c>
      <c r="B29" s="15">
        <v>71.957800000000006</v>
      </c>
      <c r="C29" s="3">
        <f t="shared" si="1"/>
        <v>9.1999999999999993</v>
      </c>
      <c r="D29" s="15">
        <v>72.99315</v>
      </c>
      <c r="E29" s="15"/>
      <c r="F29" s="45">
        <v>42203</v>
      </c>
      <c r="G29" s="36">
        <v>9.1</v>
      </c>
      <c r="H29" s="22"/>
      <c r="J29" s="3"/>
      <c r="L29" s="3"/>
    </row>
    <row r="30" spans="1:12" x14ac:dyDescent="0.2">
      <c r="A30" s="36">
        <v>10.1</v>
      </c>
      <c r="B30" s="15">
        <v>72.842500000000001</v>
      </c>
      <c r="C30" s="3">
        <f t="shared" si="1"/>
        <v>10.199999999999999</v>
      </c>
      <c r="D30" s="15">
        <v>72.435850000000002</v>
      </c>
      <c r="E30" s="15"/>
      <c r="F30" s="45">
        <v>42203</v>
      </c>
      <c r="G30" s="36">
        <v>10.1</v>
      </c>
      <c r="H30" s="22"/>
      <c r="J30" s="3"/>
      <c r="L30" s="3"/>
    </row>
    <row r="31" spans="1:12" x14ac:dyDescent="0.2">
      <c r="A31" s="36">
        <v>11.1</v>
      </c>
      <c r="B31" s="15">
        <v>73.75954999999999</v>
      </c>
      <c r="C31" s="3">
        <f t="shared" si="1"/>
        <v>11.2</v>
      </c>
      <c r="D31" s="15">
        <v>70.509350000000012</v>
      </c>
      <c r="E31" s="15"/>
      <c r="F31" s="45">
        <v>42203</v>
      </c>
      <c r="G31" s="36">
        <v>11.1</v>
      </c>
      <c r="H31" s="22"/>
      <c r="J31" s="3"/>
      <c r="L31" s="3"/>
    </row>
    <row r="32" spans="1:12" x14ac:dyDescent="0.2">
      <c r="A32" s="36">
        <v>12.1</v>
      </c>
      <c r="B32" s="15">
        <v>72.455600000000004</v>
      </c>
      <c r="C32" s="3">
        <f t="shared" si="1"/>
        <v>12.2</v>
      </c>
      <c r="D32" s="15">
        <v>73.349250000000012</v>
      </c>
      <c r="E32" s="15"/>
      <c r="F32" s="45">
        <v>42203</v>
      </c>
      <c r="G32" s="36">
        <v>12.1</v>
      </c>
      <c r="H32" s="22"/>
      <c r="J32" s="3"/>
      <c r="L32" s="3"/>
    </row>
    <row r="33" spans="1:12" x14ac:dyDescent="0.2">
      <c r="A33" s="36">
        <v>13.1</v>
      </c>
      <c r="B33" s="15">
        <v>68.697900000000004</v>
      </c>
      <c r="C33" s="3">
        <f t="shared" si="1"/>
        <v>13.2</v>
      </c>
      <c r="D33" s="15">
        <v>69.041700000000006</v>
      </c>
      <c r="E33" s="15"/>
      <c r="F33" s="45">
        <v>42203</v>
      </c>
      <c r="G33" s="36">
        <v>13.1</v>
      </c>
      <c r="H33" s="22"/>
      <c r="J33" s="3"/>
      <c r="L33" s="3"/>
    </row>
    <row r="34" spans="1:12" x14ac:dyDescent="0.2">
      <c r="A34" s="36">
        <v>14.1</v>
      </c>
      <c r="B34" s="15">
        <v>68.684550000000002</v>
      </c>
      <c r="C34" s="3">
        <f t="shared" si="1"/>
        <v>14.2</v>
      </c>
      <c r="D34" s="15">
        <v>69.25030000000001</v>
      </c>
      <c r="E34" s="15"/>
      <c r="F34" s="45">
        <v>42203</v>
      </c>
      <c r="G34" s="36">
        <v>14.1</v>
      </c>
      <c r="H34" s="22"/>
      <c r="J34" s="3"/>
      <c r="L34" s="3"/>
    </row>
    <row r="35" spans="1:12" x14ac:dyDescent="0.2">
      <c r="A35" s="36">
        <v>15.1</v>
      </c>
      <c r="B35" s="15">
        <v>68.769350000000003</v>
      </c>
      <c r="C35" s="3">
        <f t="shared" si="1"/>
        <v>15.2</v>
      </c>
      <c r="D35" s="15">
        <v>67.238600000000005</v>
      </c>
      <c r="E35" s="15"/>
      <c r="F35" s="45">
        <v>42203</v>
      </c>
      <c r="G35" s="36">
        <v>15.1</v>
      </c>
      <c r="H35" s="22"/>
      <c r="J35" s="3"/>
      <c r="L35" s="3"/>
    </row>
    <row r="36" spans="1:12" x14ac:dyDescent="0.2">
      <c r="A36" s="36">
        <v>16.100000000000001</v>
      </c>
      <c r="B36" s="15">
        <v>68.671500000000009</v>
      </c>
      <c r="C36" s="3">
        <f t="shared" si="1"/>
        <v>16.200000000000003</v>
      </c>
      <c r="D36" s="15">
        <v>69.712350000000001</v>
      </c>
      <c r="E36" s="15"/>
      <c r="F36" s="45">
        <v>42203</v>
      </c>
      <c r="G36" s="36">
        <v>16.100000000000001</v>
      </c>
      <c r="H36" s="22"/>
      <c r="J36" s="3"/>
      <c r="L36" s="3"/>
    </row>
    <row r="37" spans="1:12" x14ac:dyDescent="0.2">
      <c r="A37" s="36">
        <v>18.100000000000001</v>
      </c>
      <c r="B37" s="15">
        <v>68.666499999999999</v>
      </c>
      <c r="C37" s="3">
        <f t="shared" si="1"/>
        <v>18.200000000000003</v>
      </c>
      <c r="D37" s="15">
        <v>70.476650000000006</v>
      </c>
      <c r="E37" s="15"/>
      <c r="F37" s="45">
        <v>42203</v>
      </c>
      <c r="G37" s="36">
        <v>18.100000000000001</v>
      </c>
      <c r="H37" s="22"/>
      <c r="J37" s="3"/>
      <c r="L37" s="3"/>
    </row>
    <row r="38" spans="1:12" x14ac:dyDescent="0.2">
      <c r="A38" s="36">
        <v>19.100000000000001</v>
      </c>
      <c r="B38" s="15">
        <v>71.837299999999999</v>
      </c>
      <c r="C38" s="3">
        <f t="shared" si="1"/>
        <v>19.200000000000003</v>
      </c>
      <c r="D38" s="15">
        <v>72.089750000000009</v>
      </c>
      <c r="E38" s="15"/>
      <c r="F38" s="45">
        <v>42203</v>
      </c>
      <c r="G38" s="36">
        <v>19.100000000000001</v>
      </c>
      <c r="H38" s="22"/>
      <c r="J38" s="3"/>
      <c r="L38" s="3"/>
    </row>
    <row r="39" spans="1:12" x14ac:dyDescent="0.2">
      <c r="A39" s="36">
        <v>20.100000000000001</v>
      </c>
      <c r="B39" s="15">
        <v>71.064549999999997</v>
      </c>
      <c r="C39" s="3">
        <f t="shared" si="1"/>
        <v>20.200000000000003</v>
      </c>
      <c r="D39" s="15">
        <v>73.561199999999999</v>
      </c>
      <c r="E39" s="15"/>
      <c r="F39" s="45">
        <v>42203</v>
      </c>
      <c r="G39" s="36">
        <v>20.100000000000001</v>
      </c>
      <c r="H39" s="22"/>
      <c r="J39" s="3"/>
      <c r="L39" s="3"/>
    </row>
    <row r="40" spans="1:12" x14ac:dyDescent="0.2">
      <c r="A40" s="36">
        <v>21.1</v>
      </c>
      <c r="B40" s="15">
        <v>73.268749999999997</v>
      </c>
      <c r="C40" s="3">
        <f t="shared" si="1"/>
        <v>21.200000000000003</v>
      </c>
      <c r="D40" s="15">
        <v>71.853449999999995</v>
      </c>
      <c r="E40" s="15"/>
      <c r="F40" s="45">
        <v>42203</v>
      </c>
      <c r="G40" s="36">
        <v>21.1</v>
      </c>
      <c r="H40" s="22"/>
      <c r="J40" s="3"/>
      <c r="L40" s="3"/>
    </row>
    <row r="41" spans="1:12" x14ac:dyDescent="0.2">
      <c r="A41" s="36">
        <v>23.1</v>
      </c>
      <c r="B41" s="15">
        <v>71.703100000000006</v>
      </c>
      <c r="C41" s="3">
        <f t="shared" si="1"/>
        <v>23.200000000000003</v>
      </c>
      <c r="D41" s="15">
        <v>71.001750000000001</v>
      </c>
      <c r="E41" s="15"/>
      <c r="F41" s="45">
        <v>42203</v>
      </c>
      <c r="G41" s="36">
        <v>23.1</v>
      </c>
      <c r="H41" s="22"/>
      <c r="J41" s="3"/>
      <c r="L41" s="3"/>
    </row>
    <row r="42" spans="1:12" x14ac:dyDescent="0.2">
      <c r="A42" s="36">
        <v>24.1</v>
      </c>
      <c r="B42" s="15">
        <v>71.351249999999993</v>
      </c>
      <c r="C42" s="3">
        <f t="shared" si="1"/>
        <v>24.200000000000003</v>
      </c>
      <c r="D42" s="15">
        <v>71.001199999999997</v>
      </c>
      <c r="E42" s="15"/>
      <c r="F42" s="45">
        <v>42203</v>
      </c>
      <c r="G42" s="36">
        <v>24.1</v>
      </c>
      <c r="H42" s="22"/>
      <c r="J42" s="3"/>
      <c r="L42" s="3"/>
    </row>
    <row r="43" spans="1:12" x14ac:dyDescent="0.2">
      <c r="A43" s="36">
        <v>26.1</v>
      </c>
      <c r="B43" s="15">
        <v>71.190449999999998</v>
      </c>
      <c r="C43" s="3">
        <f t="shared" si="1"/>
        <v>26.200000000000003</v>
      </c>
      <c r="D43" s="15">
        <v>68.245000000000005</v>
      </c>
      <c r="E43" s="15"/>
      <c r="F43" s="45">
        <v>42203</v>
      </c>
      <c r="G43" s="36">
        <v>26.1</v>
      </c>
      <c r="H43" s="22"/>
      <c r="J43" s="3"/>
      <c r="L43" s="3"/>
    </row>
    <row r="44" spans="1:12" x14ac:dyDescent="0.2">
      <c r="A44" s="17"/>
      <c r="B44" s="43"/>
      <c r="C44" s="17"/>
      <c r="D44" s="43"/>
      <c r="E44" s="43"/>
      <c r="F44" s="47"/>
      <c r="G44" s="17"/>
      <c r="H44" s="22"/>
    </row>
    <row r="45" spans="1:12" x14ac:dyDescent="0.2">
      <c r="A45" s="46">
        <v>42211</v>
      </c>
      <c r="B45" s="17" t="s">
        <v>29</v>
      </c>
      <c r="C45" s="17"/>
      <c r="D45" s="17" t="s">
        <v>29</v>
      </c>
      <c r="E45" s="17"/>
      <c r="F45" s="17"/>
      <c r="G45" s="17"/>
      <c r="H45" s="22"/>
    </row>
    <row r="46" spans="1:12" x14ac:dyDescent="0.2">
      <c r="A46" s="19" t="s">
        <v>6</v>
      </c>
      <c r="B46" s="19" t="s">
        <v>0</v>
      </c>
      <c r="C46" s="19" t="s">
        <v>6</v>
      </c>
      <c r="D46" s="19" t="s">
        <v>0</v>
      </c>
      <c r="E46" s="19"/>
      <c r="F46" s="17"/>
      <c r="G46" s="17"/>
      <c r="H46" s="22"/>
    </row>
    <row r="47" spans="1:12" x14ac:dyDescent="0.2">
      <c r="A47" s="17">
        <v>1.1000000000000001</v>
      </c>
      <c r="B47" s="15">
        <v>70.823900000000009</v>
      </c>
      <c r="C47" s="3">
        <f t="shared" ref="C47:C67" si="2">A47+0.1</f>
        <v>1.2000000000000002</v>
      </c>
      <c r="D47" s="15">
        <v>63.674050000000001</v>
      </c>
      <c r="E47" s="15"/>
      <c r="F47" s="47">
        <v>42211</v>
      </c>
      <c r="G47" s="17">
        <v>1.1000000000000001</v>
      </c>
      <c r="H47" s="22"/>
      <c r="J47" s="3"/>
      <c r="L47" s="3"/>
    </row>
    <row r="48" spans="1:12" x14ac:dyDescent="0.2">
      <c r="A48" s="17">
        <v>4.0999999999999996</v>
      </c>
      <c r="B48" s="15">
        <v>71.237849999999995</v>
      </c>
      <c r="C48" s="3">
        <f t="shared" si="2"/>
        <v>4.1999999999999993</v>
      </c>
      <c r="D48" s="15">
        <v>67.122450000000001</v>
      </c>
      <c r="E48" s="15"/>
      <c r="F48" s="47">
        <v>42211</v>
      </c>
      <c r="G48" s="17">
        <v>4.0999999999999996</v>
      </c>
      <c r="H48" s="22"/>
      <c r="J48" s="3"/>
      <c r="L48" s="3"/>
    </row>
    <row r="49" spans="1:12" x14ac:dyDescent="0.2">
      <c r="A49" s="17">
        <v>6.1</v>
      </c>
      <c r="B49" s="15">
        <v>71.739650000000012</v>
      </c>
      <c r="C49" s="3">
        <f t="shared" si="2"/>
        <v>6.1999999999999993</v>
      </c>
      <c r="D49" s="15">
        <v>70.402799999999999</v>
      </c>
      <c r="E49" s="15"/>
      <c r="F49" s="47">
        <v>42211</v>
      </c>
      <c r="G49" s="17">
        <v>6.1</v>
      </c>
      <c r="H49" s="22"/>
      <c r="J49" s="3"/>
      <c r="L49" s="3"/>
    </row>
    <row r="50" spans="1:12" x14ac:dyDescent="0.2">
      <c r="A50" s="17">
        <v>7.1</v>
      </c>
      <c r="B50" s="15">
        <v>72.966999999999999</v>
      </c>
      <c r="C50" s="3">
        <f t="shared" si="2"/>
        <v>7.1999999999999993</v>
      </c>
      <c r="D50" s="15">
        <v>73.035349999999994</v>
      </c>
      <c r="E50" s="15"/>
      <c r="F50" s="47">
        <v>42211</v>
      </c>
      <c r="G50" s="17">
        <v>7.1</v>
      </c>
      <c r="H50" s="22"/>
      <c r="J50" s="3"/>
      <c r="L50" s="3"/>
    </row>
    <row r="51" spans="1:12" x14ac:dyDescent="0.2">
      <c r="A51" s="17">
        <v>8.1</v>
      </c>
      <c r="B51" s="15">
        <v>73.611400000000003</v>
      </c>
      <c r="C51" s="3">
        <f t="shared" si="2"/>
        <v>8.1999999999999993</v>
      </c>
      <c r="D51" s="15">
        <v>68.481500000000011</v>
      </c>
      <c r="E51" s="15"/>
      <c r="F51" s="47">
        <v>42211</v>
      </c>
      <c r="G51" s="17">
        <v>8.1</v>
      </c>
      <c r="H51" s="22"/>
      <c r="J51" s="3"/>
      <c r="L51" s="3"/>
    </row>
    <row r="52" spans="1:12" x14ac:dyDescent="0.2">
      <c r="A52" s="17">
        <v>9.1</v>
      </c>
      <c r="B52" s="15">
        <v>71.957800000000006</v>
      </c>
      <c r="C52" s="3">
        <f t="shared" si="2"/>
        <v>9.1999999999999993</v>
      </c>
      <c r="D52" s="15">
        <v>72.99315</v>
      </c>
      <c r="E52" s="15"/>
      <c r="F52" s="47">
        <v>42211</v>
      </c>
      <c r="G52" s="17">
        <v>9.1</v>
      </c>
      <c r="H52" s="22"/>
      <c r="J52" s="3"/>
      <c r="L52" s="3"/>
    </row>
    <row r="53" spans="1:12" x14ac:dyDescent="0.2">
      <c r="A53" s="17">
        <v>10.1</v>
      </c>
      <c r="B53" s="15">
        <v>72.842500000000001</v>
      </c>
      <c r="C53" s="3">
        <f t="shared" si="2"/>
        <v>10.199999999999999</v>
      </c>
      <c r="D53" s="15">
        <v>72.435850000000002</v>
      </c>
      <c r="E53" s="15"/>
      <c r="F53" s="47">
        <v>42211</v>
      </c>
      <c r="G53" s="17">
        <v>10.1</v>
      </c>
      <c r="H53" s="22"/>
      <c r="J53" s="3"/>
      <c r="L53" s="3"/>
    </row>
    <row r="54" spans="1:12" x14ac:dyDescent="0.2">
      <c r="A54" s="17">
        <v>11.1</v>
      </c>
      <c r="B54" s="15">
        <v>73.75954999999999</v>
      </c>
      <c r="C54" s="3">
        <f t="shared" si="2"/>
        <v>11.2</v>
      </c>
      <c r="D54" s="15">
        <v>70.509350000000012</v>
      </c>
      <c r="E54" s="15"/>
      <c r="F54" s="47">
        <v>42211</v>
      </c>
      <c r="G54" s="17">
        <v>11.1</v>
      </c>
      <c r="H54" s="22"/>
      <c r="J54" s="3"/>
      <c r="L54" s="3"/>
    </row>
    <row r="55" spans="1:12" x14ac:dyDescent="0.2">
      <c r="A55" s="17">
        <v>12.1</v>
      </c>
      <c r="B55" s="43" t="s">
        <v>83</v>
      </c>
      <c r="C55" s="3">
        <f t="shared" si="2"/>
        <v>12.2</v>
      </c>
      <c r="D55" s="15">
        <v>73.349250000000012</v>
      </c>
      <c r="E55" s="15"/>
      <c r="F55" s="47">
        <v>42211</v>
      </c>
      <c r="G55" s="17">
        <v>12.1</v>
      </c>
      <c r="H55" s="22"/>
      <c r="I55" s="15"/>
      <c r="J55" s="3"/>
      <c r="L55" s="3"/>
    </row>
    <row r="56" spans="1:12" x14ac:dyDescent="0.2">
      <c r="A56" s="17">
        <v>13.1</v>
      </c>
      <c r="B56" s="15">
        <v>68.697900000000004</v>
      </c>
      <c r="C56" s="3">
        <f t="shared" si="2"/>
        <v>13.2</v>
      </c>
      <c r="D56" s="15">
        <v>69.041700000000006</v>
      </c>
      <c r="E56" s="15"/>
      <c r="F56" s="47">
        <v>42211</v>
      </c>
      <c r="G56" s="17">
        <v>13.1</v>
      </c>
      <c r="H56" s="22"/>
      <c r="J56" s="3"/>
      <c r="L56" s="3"/>
    </row>
    <row r="57" spans="1:12" x14ac:dyDescent="0.2">
      <c r="A57" s="17">
        <v>14.1</v>
      </c>
      <c r="B57" s="43" t="s">
        <v>83</v>
      </c>
      <c r="C57" s="3">
        <f t="shared" si="2"/>
        <v>14.2</v>
      </c>
      <c r="D57" s="15">
        <v>69.25030000000001</v>
      </c>
      <c r="E57" s="15"/>
      <c r="F57" s="47">
        <v>42211</v>
      </c>
      <c r="G57" s="17">
        <v>14.1</v>
      </c>
      <c r="H57" s="22"/>
      <c r="I57" s="15"/>
      <c r="J57" s="3"/>
      <c r="L57" s="3"/>
    </row>
    <row r="58" spans="1:12" x14ac:dyDescent="0.2">
      <c r="A58" s="17">
        <v>15.1</v>
      </c>
      <c r="B58" s="15">
        <v>68.769350000000003</v>
      </c>
      <c r="C58" s="3">
        <f t="shared" si="2"/>
        <v>15.2</v>
      </c>
      <c r="D58" s="15">
        <v>67.238600000000005</v>
      </c>
      <c r="E58" s="15"/>
      <c r="F58" s="47">
        <v>42211</v>
      </c>
      <c r="G58" s="17">
        <v>15.1</v>
      </c>
      <c r="H58" s="22"/>
      <c r="J58" s="3"/>
      <c r="L58" s="3"/>
    </row>
    <row r="59" spans="1:12" x14ac:dyDescent="0.2">
      <c r="A59" s="17">
        <v>16.100000000000001</v>
      </c>
      <c r="B59" s="15">
        <v>68.671500000000009</v>
      </c>
      <c r="C59" s="3">
        <f t="shared" si="2"/>
        <v>16.200000000000003</v>
      </c>
      <c r="D59" s="15">
        <v>69.712350000000001</v>
      </c>
      <c r="E59" s="15"/>
      <c r="F59" s="47">
        <v>42211</v>
      </c>
      <c r="G59" s="17">
        <v>16.100000000000001</v>
      </c>
      <c r="H59" s="22"/>
      <c r="J59" s="3"/>
      <c r="L59" s="3"/>
    </row>
    <row r="60" spans="1:12" x14ac:dyDescent="0.2">
      <c r="A60" s="17">
        <v>18.100000000000001</v>
      </c>
      <c r="B60" s="15">
        <v>68.666499999999999</v>
      </c>
      <c r="C60" s="3">
        <f t="shared" si="2"/>
        <v>18.200000000000003</v>
      </c>
      <c r="D60" s="15">
        <v>70.476650000000006</v>
      </c>
      <c r="E60" s="15"/>
      <c r="F60" s="47">
        <v>42211</v>
      </c>
      <c r="G60" s="17">
        <v>18.100000000000001</v>
      </c>
      <c r="H60" s="22"/>
      <c r="J60" s="3"/>
      <c r="L60" s="3"/>
    </row>
    <row r="61" spans="1:12" x14ac:dyDescent="0.2">
      <c r="A61" s="17">
        <v>19.100000000000001</v>
      </c>
      <c r="B61" s="15">
        <v>71.837299999999999</v>
      </c>
      <c r="C61" s="3">
        <f t="shared" si="2"/>
        <v>19.200000000000003</v>
      </c>
      <c r="D61" s="15">
        <v>72.089750000000009</v>
      </c>
      <c r="E61" s="15"/>
      <c r="F61" s="47">
        <v>42211</v>
      </c>
      <c r="G61" s="17">
        <v>19.100000000000001</v>
      </c>
      <c r="H61" s="22"/>
      <c r="J61" s="3"/>
      <c r="L61" s="3"/>
    </row>
    <row r="62" spans="1:12" x14ac:dyDescent="0.2">
      <c r="A62" s="17">
        <v>20.100000000000001</v>
      </c>
      <c r="B62" s="43" t="s">
        <v>83</v>
      </c>
      <c r="C62" s="3">
        <f t="shared" si="2"/>
        <v>20.200000000000003</v>
      </c>
      <c r="D62" s="15">
        <v>73.561199999999999</v>
      </c>
      <c r="E62" s="15"/>
      <c r="F62" s="47">
        <v>42211</v>
      </c>
      <c r="G62" s="17">
        <v>20.100000000000001</v>
      </c>
      <c r="H62" s="22"/>
      <c r="I62" s="15"/>
      <c r="J62" s="3"/>
      <c r="L62" s="3"/>
    </row>
    <row r="63" spans="1:12" x14ac:dyDescent="0.2">
      <c r="A63" s="17">
        <v>21.1</v>
      </c>
      <c r="B63" s="15">
        <v>73.268749999999997</v>
      </c>
      <c r="C63" s="3">
        <f t="shared" si="2"/>
        <v>21.200000000000003</v>
      </c>
      <c r="D63" s="15">
        <v>71.853449999999995</v>
      </c>
      <c r="E63" s="15"/>
      <c r="F63" s="47">
        <v>42211</v>
      </c>
      <c r="G63" s="17">
        <v>21.1</v>
      </c>
      <c r="H63" s="22"/>
      <c r="J63" s="3"/>
      <c r="L63" s="3"/>
    </row>
    <row r="64" spans="1:12" x14ac:dyDescent="0.2">
      <c r="A64" s="17">
        <v>22.1</v>
      </c>
      <c r="B64" s="15">
        <v>68.404449999999997</v>
      </c>
      <c r="C64" s="3">
        <f t="shared" si="2"/>
        <v>22.200000000000003</v>
      </c>
      <c r="D64" s="15">
        <v>71.188999999999993</v>
      </c>
      <c r="E64" s="15"/>
      <c r="F64" s="47">
        <v>42211</v>
      </c>
      <c r="G64" s="17">
        <v>22.1</v>
      </c>
      <c r="H64" s="22"/>
      <c r="J64" s="3"/>
      <c r="L64" s="3"/>
    </row>
    <row r="65" spans="1:12" x14ac:dyDescent="0.2">
      <c r="A65" s="17">
        <v>23.1</v>
      </c>
      <c r="B65" s="15">
        <v>71.703100000000006</v>
      </c>
      <c r="C65" s="3">
        <f t="shared" si="2"/>
        <v>23.200000000000003</v>
      </c>
      <c r="D65" s="15">
        <v>71.001750000000001</v>
      </c>
      <c r="E65" s="15"/>
      <c r="F65" s="47">
        <v>42211</v>
      </c>
      <c r="G65" s="17">
        <v>23.1</v>
      </c>
      <c r="H65" s="22"/>
      <c r="J65" s="3"/>
      <c r="L65" s="3"/>
    </row>
    <row r="66" spans="1:12" x14ac:dyDescent="0.2">
      <c r="A66" s="17">
        <v>24.1</v>
      </c>
      <c r="B66" s="15">
        <v>71.351249999999993</v>
      </c>
      <c r="C66" s="3">
        <f t="shared" si="2"/>
        <v>24.200000000000003</v>
      </c>
      <c r="D66" s="15">
        <v>71.001199999999997</v>
      </c>
      <c r="E66" s="15"/>
      <c r="F66" s="47">
        <v>42211</v>
      </c>
      <c r="G66" s="17">
        <v>24.1</v>
      </c>
      <c r="H66" s="22"/>
      <c r="J66" s="3"/>
      <c r="L66" s="3"/>
    </row>
    <row r="67" spans="1:12" x14ac:dyDescent="0.2">
      <c r="A67" s="17">
        <v>26.1</v>
      </c>
      <c r="B67" s="15">
        <v>71.190449999999998</v>
      </c>
      <c r="C67" s="3">
        <f t="shared" si="2"/>
        <v>26.200000000000003</v>
      </c>
      <c r="D67" s="15">
        <v>68.245000000000005</v>
      </c>
      <c r="E67" s="15"/>
      <c r="F67" s="47">
        <v>42211</v>
      </c>
      <c r="G67" s="17">
        <v>26.1</v>
      </c>
      <c r="H67" s="22"/>
      <c r="J67" s="3"/>
      <c r="L67" s="3"/>
    </row>
    <row r="68" spans="1:12" x14ac:dyDescent="0.2">
      <c r="A68" s="17"/>
      <c r="B68" s="43"/>
      <c r="C68" s="17"/>
      <c r="D68" s="43"/>
      <c r="E68" s="43"/>
      <c r="F68" s="47"/>
      <c r="G68" s="17"/>
      <c r="H68" s="22"/>
    </row>
    <row r="69" spans="1:12" x14ac:dyDescent="0.2">
      <c r="A69" s="46">
        <v>42222</v>
      </c>
      <c r="B69" s="17" t="s">
        <v>29</v>
      </c>
      <c r="C69" s="17"/>
      <c r="D69" s="17" t="s">
        <v>29</v>
      </c>
      <c r="E69" s="17"/>
      <c r="F69" s="17"/>
      <c r="G69" s="17"/>
      <c r="H69" s="22"/>
    </row>
    <row r="70" spans="1:12" x14ac:dyDescent="0.2">
      <c r="A70" s="19" t="s">
        <v>6</v>
      </c>
      <c r="B70" s="19" t="s">
        <v>0</v>
      </c>
      <c r="C70" s="19" t="s">
        <v>6</v>
      </c>
      <c r="D70" s="19" t="s">
        <v>0</v>
      </c>
      <c r="E70" s="19"/>
      <c r="F70" s="17"/>
      <c r="G70" s="17"/>
      <c r="H70" s="22"/>
    </row>
    <row r="71" spans="1:12" x14ac:dyDescent="0.2">
      <c r="A71" s="17">
        <v>1.1000000000000001</v>
      </c>
      <c r="B71" s="15">
        <v>70.823900000000009</v>
      </c>
      <c r="C71" s="3">
        <f t="shared" ref="C71:C91" si="3">A71+0.1</f>
        <v>1.2000000000000002</v>
      </c>
      <c r="D71" s="15">
        <v>63.674050000000001</v>
      </c>
      <c r="E71" s="43"/>
      <c r="F71" s="47">
        <v>42222</v>
      </c>
      <c r="G71" s="17">
        <v>1.1000000000000001</v>
      </c>
      <c r="H71" s="22"/>
      <c r="J71" s="3"/>
      <c r="L71" s="3"/>
    </row>
    <row r="72" spans="1:12" x14ac:dyDescent="0.2">
      <c r="A72" s="17">
        <v>4.0999999999999996</v>
      </c>
      <c r="B72" s="15">
        <v>71.237849999999995</v>
      </c>
      <c r="C72" s="3">
        <f t="shared" si="3"/>
        <v>4.1999999999999993</v>
      </c>
      <c r="D72" s="15">
        <v>67.122450000000001</v>
      </c>
      <c r="E72" s="43"/>
      <c r="F72" s="47">
        <v>42222</v>
      </c>
      <c r="G72" s="17">
        <v>4.0999999999999996</v>
      </c>
      <c r="H72" s="22"/>
      <c r="J72" s="3"/>
      <c r="L72" s="3"/>
    </row>
    <row r="73" spans="1:12" x14ac:dyDescent="0.2">
      <c r="A73" s="17">
        <v>6.1</v>
      </c>
      <c r="B73" s="15">
        <v>71.739650000000012</v>
      </c>
      <c r="C73" s="3">
        <f t="shared" si="3"/>
        <v>6.1999999999999993</v>
      </c>
      <c r="D73" s="15">
        <v>70.402799999999999</v>
      </c>
      <c r="E73" s="43"/>
      <c r="F73" s="47">
        <v>42222</v>
      </c>
      <c r="G73" s="17">
        <v>6.1</v>
      </c>
      <c r="H73" s="22"/>
      <c r="J73" s="3"/>
      <c r="L73" s="3"/>
    </row>
    <row r="74" spans="1:12" x14ac:dyDescent="0.2">
      <c r="A74" s="17">
        <v>7.1</v>
      </c>
      <c r="B74" s="15">
        <v>72.966999999999999</v>
      </c>
      <c r="C74" s="3">
        <f t="shared" si="3"/>
        <v>7.1999999999999993</v>
      </c>
      <c r="D74" s="15">
        <v>73.035349999999994</v>
      </c>
      <c r="E74" s="43"/>
      <c r="F74" s="47">
        <v>42222</v>
      </c>
      <c r="G74" s="17">
        <v>7.1</v>
      </c>
      <c r="H74" s="22"/>
      <c r="J74" s="3"/>
      <c r="L74" s="3"/>
    </row>
    <row r="75" spans="1:12" x14ac:dyDescent="0.2">
      <c r="A75" s="17">
        <v>8.1</v>
      </c>
      <c r="B75" s="15">
        <v>73.611400000000003</v>
      </c>
      <c r="C75" s="3">
        <f t="shared" si="3"/>
        <v>8.1999999999999993</v>
      </c>
      <c r="D75" s="15">
        <v>68.481500000000011</v>
      </c>
      <c r="E75" s="43"/>
      <c r="F75" s="47">
        <v>42222</v>
      </c>
      <c r="G75" s="17">
        <v>8.1</v>
      </c>
      <c r="H75" s="22"/>
      <c r="J75" s="3"/>
      <c r="L75" s="3"/>
    </row>
    <row r="76" spans="1:12" x14ac:dyDescent="0.2">
      <c r="A76" s="17">
        <v>9.1</v>
      </c>
      <c r="B76" s="15">
        <v>71.957800000000006</v>
      </c>
      <c r="C76" s="3">
        <f t="shared" si="3"/>
        <v>9.1999999999999993</v>
      </c>
      <c r="D76" s="15">
        <v>72.99315</v>
      </c>
      <c r="E76" s="43"/>
      <c r="F76" s="47">
        <v>42222</v>
      </c>
      <c r="G76" s="17">
        <v>9.1</v>
      </c>
      <c r="H76" s="22"/>
      <c r="J76" s="3"/>
      <c r="L76" s="3"/>
    </row>
    <row r="77" spans="1:12" x14ac:dyDescent="0.2">
      <c r="A77" s="17">
        <v>10.1</v>
      </c>
      <c r="B77" s="15">
        <v>72.842500000000001</v>
      </c>
      <c r="C77" s="3">
        <f t="shared" si="3"/>
        <v>10.199999999999999</v>
      </c>
      <c r="D77" s="15">
        <v>72.435850000000002</v>
      </c>
      <c r="E77" s="43"/>
      <c r="F77" s="47">
        <v>42222</v>
      </c>
      <c r="G77" s="17">
        <v>10.1</v>
      </c>
      <c r="H77" s="22"/>
      <c r="J77" s="3"/>
      <c r="L77" s="3"/>
    </row>
    <row r="78" spans="1:12" x14ac:dyDescent="0.2">
      <c r="A78" s="17">
        <v>11.1</v>
      </c>
      <c r="B78" s="15">
        <v>73.75954999999999</v>
      </c>
      <c r="C78" s="3">
        <f t="shared" si="3"/>
        <v>11.2</v>
      </c>
      <c r="D78" s="15">
        <v>70.509350000000012</v>
      </c>
      <c r="E78" s="43"/>
      <c r="F78" s="47">
        <v>42222</v>
      </c>
      <c r="G78" s="17">
        <v>11.1</v>
      </c>
      <c r="H78" s="22"/>
      <c r="J78" s="3"/>
      <c r="L78" s="3"/>
    </row>
    <row r="79" spans="1:12" x14ac:dyDescent="0.2">
      <c r="A79" s="17">
        <v>12.1</v>
      </c>
      <c r="B79" s="15">
        <v>72.455600000000004</v>
      </c>
      <c r="C79" s="3">
        <f t="shared" si="3"/>
        <v>12.2</v>
      </c>
      <c r="D79" s="15">
        <v>73.349250000000012</v>
      </c>
      <c r="E79" s="43"/>
      <c r="F79" s="47">
        <v>42222</v>
      </c>
      <c r="G79" s="17">
        <v>12.1</v>
      </c>
      <c r="H79" s="22"/>
      <c r="J79" s="3"/>
      <c r="L79" s="3"/>
    </row>
    <row r="80" spans="1:12" x14ac:dyDescent="0.2">
      <c r="A80" s="17">
        <v>13.1</v>
      </c>
      <c r="B80" s="15">
        <v>68.697900000000004</v>
      </c>
      <c r="C80" s="3">
        <f t="shared" si="3"/>
        <v>13.2</v>
      </c>
      <c r="D80" s="15">
        <v>69.041700000000006</v>
      </c>
      <c r="E80" s="43"/>
      <c r="F80" s="47">
        <v>42222</v>
      </c>
      <c r="G80" s="17">
        <v>13.1</v>
      </c>
      <c r="H80" s="22"/>
      <c r="J80" s="3"/>
      <c r="L80" s="3"/>
    </row>
    <row r="81" spans="1:14" x14ac:dyDescent="0.2">
      <c r="A81" s="17">
        <v>14.1</v>
      </c>
      <c r="B81" s="15">
        <v>68.684550000000002</v>
      </c>
      <c r="C81" s="3">
        <f t="shared" si="3"/>
        <v>14.2</v>
      </c>
      <c r="D81" s="15">
        <v>69.25030000000001</v>
      </c>
      <c r="E81" s="43"/>
      <c r="F81" s="47">
        <v>42222</v>
      </c>
      <c r="G81" s="17">
        <v>14.1</v>
      </c>
      <c r="H81" s="22"/>
      <c r="J81" s="3"/>
      <c r="L81" s="3"/>
    </row>
    <row r="82" spans="1:14" x14ac:dyDescent="0.2">
      <c r="A82" s="17">
        <v>15.1</v>
      </c>
      <c r="B82" s="15">
        <v>68.769350000000003</v>
      </c>
      <c r="C82" s="3">
        <f t="shared" si="3"/>
        <v>15.2</v>
      </c>
      <c r="D82" s="15">
        <v>67.238600000000005</v>
      </c>
      <c r="E82" s="43"/>
      <c r="F82" s="47">
        <v>42222</v>
      </c>
      <c r="G82" s="17">
        <v>15.1</v>
      </c>
      <c r="H82" s="22"/>
      <c r="J82" s="3"/>
      <c r="L82" s="3"/>
    </row>
    <row r="83" spans="1:14" x14ac:dyDescent="0.2">
      <c r="A83" s="17">
        <v>16.100000000000001</v>
      </c>
      <c r="B83" s="15">
        <v>68.671500000000009</v>
      </c>
      <c r="C83" s="3">
        <f t="shared" si="3"/>
        <v>16.200000000000003</v>
      </c>
      <c r="D83" s="15">
        <v>69.712350000000001</v>
      </c>
      <c r="E83" s="43"/>
      <c r="F83" s="47">
        <v>42222</v>
      </c>
      <c r="G83" s="17">
        <v>16.100000000000001</v>
      </c>
      <c r="H83" s="22"/>
      <c r="J83" s="3"/>
      <c r="L83" s="3"/>
    </row>
    <row r="84" spans="1:14" x14ac:dyDescent="0.2">
      <c r="A84" s="17">
        <v>18.100000000000001</v>
      </c>
      <c r="B84" s="15">
        <v>68.666499999999999</v>
      </c>
      <c r="C84" s="3">
        <f t="shared" si="3"/>
        <v>18.200000000000003</v>
      </c>
      <c r="D84" s="15">
        <v>70.476650000000006</v>
      </c>
      <c r="E84" s="43"/>
      <c r="F84" s="47">
        <v>42222</v>
      </c>
      <c r="G84" s="17">
        <v>18.100000000000001</v>
      </c>
      <c r="H84" s="22"/>
      <c r="J84" s="3"/>
      <c r="L84" s="3"/>
    </row>
    <row r="85" spans="1:14" x14ac:dyDescent="0.2">
      <c r="A85" s="17">
        <v>19.100000000000001</v>
      </c>
      <c r="B85" s="15">
        <v>71.837299999999999</v>
      </c>
      <c r="C85" s="3">
        <f t="shared" si="3"/>
        <v>19.200000000000003</v>
      </c>
      <c r="D85" s="15">
        <v>72.089750000000009</v>
      </c>
      <c r="E85" s="43"/>
      <c r="F85" s="47">
        <v>42222</v>
      </c>
      <c r="G85" s="17">
        <v>19.100000000000001</v>
      </c>
      <c r="H85" s="22"/>
      <c r="J85" s="3"/>
      <c r="L85" s="3"/>
    </row>
    <row r="86" spans="1:14" x14ac:dyDescent="0.2">
      <c r="A86" s="17">
        <v>20.100000000000001</v>
      </c>
      <c r="B86" s="15">
        <v>71.064549999999997</v>
      </c>
      <c r="C86" s="3">
        <f t="shared" si="3"/>
        <v>20.200000000000003</v>
      </c>
      <c r="D86" s="15">
        <v>73.561199999999999</v>
      </c>
      <c r="E86" s="43"/>
      <c r="F86" s="47">
        <v>42222</v>
      </c>
      <c r="G86" s="17">
        <v>20.100000000000001</v>
      </c>
      <c r="H86" s="22"/>
      <c r="J86" s="3"/>
      <c r="L86" s="3"/>
    </row>
    <row r="87" spans="1:14" x14ac:dyDescent="0.2">
      <c r="A87" s="17">
        <v>21.1</v>
      </c>
      <c r="B87" s="15">
        <v>73.268749999999997</v>
      </c>
      <c r="C87" s="3">
        <f t="shared" si="3"/>
        <v>21.200000000000003</v>
      </c>
      <c r="D87" s="15">
        <v>71.853449999999995</v>
      </c>
      <c r="E87" s="43"/>
      <c r="F87" s="47">
        <v>42222</v>
      </c>
      <c r="G87" s="17">
        <v>21.1</v>
      </c>
      <c r="H87" s="22"/>
      <c r="J87" s="3"/>
      <c r="L87" s="3"/>
    </row>
    <row r="88" spans="1:14" x14ac:dyDescent="0.2">
      <c r="A88" s="17">
        <v>22.1</v>
      </c>
      <c r="B88" s="15">
        <v>68.404449999999997</v>
      </c>
      <c r="C88" s="3">
        <f t="shared" si="3"/>
        <v>22.200000000000003</v>
      </c>
      <c r="D88" s="15">
        <v>71.188999999999993</v>
      </c>
      <c r="E88" s="43"/>
      <c r="F88" s="47">
        <v>42222</v>
      </c>
      <c r="G88" s="17">
        <v>22.1</v>
      </c>
      <c r="H88" s="22"/>
      <c r="J88" s="3"/>
      <c r="L88" s="3"/>
    </row>
    <row r="89" spans="1:14" x14ac:dyDescent="0.2">
      <c r="A89" s="17">
        <v>23.1</v>
      </c>
      <c r="B89" s="15">
        <v>71.703100000000006</v>
      </c>
      <c r="C89" s="3">
        <f t="shared" si="3"/>
        <v>23.200000000000003</v>
      </c>
      <c r="D89" s="15">
        <v>71.001750000000001</v>
      </c>
      <c r="E89" s="43"/>
      <c r="F89" s="47">
        <v>42222</v>
      </c>
      <c r="G89" s="17">
        <v>23.1</v>
      </c>
      <c r="H89" s="22"/>
      <c r="J89" s="3"/>
      <c r="L89" s="3"/>
    </row>
    <row r="90" spans="1:14" x14ac:dyDescent="0.2">
      <c r="A90" s="17">
        <v>24.1</v>
      </c>
      <c r="B90" s="15">
        <v>71.351249999999993</v>
      </c>
      <c r="C90" s="3">
        <f t="shared" si="3"/>
        <v>24.200000000000003</v>
      </c>
      <c r="D90" s="15">
        <v>71.001199999999997</v>
      </c>
      <c r="E90" s="43"/>
      <c r="F90" s="47">
        <v>42222</v>
      </c>
      <c r="G90" s="17">
        <v>24.1</v>
      </c>
      <c r="H90" s="22"/>
      <c r="J90" s="3"/>
      <c r="L90" s="3"/>
    </row>
    <row r="91" spans="1:14" x14ac:dyDescent="0.2">
      <c r="A91" s="17">
        <v>26.1</v>
      </c>
      <c r="B91" s="15">
        <v>71.190449999999998</v>
      </c>
      <c r="C91" s="3">
        <f t="shared" si="3"/>
        <v>26.200000000000003</v>
      </c>
      <c r="D91" s="15">
        <v>68.245000000000005</v>
      </c>
      <c r="E91" s="43"/>
      <c r="F91" s="47">
        <v>42222</v>
      </c>
      <c r="G91" s="17">
        <v>26.1</v>
      </c>
      <c r="H91" s="22"/>
      <c r="J91" s="3"/>
      <c r="L91" s="3"/>
    </row>
    <row r="92" spans="1:14" x14ac:dyDescent="0.2">
      <c r="A92" s="17"/>
      <c r="B92" s="43"/>
      <c r="C92" s="17"/>
      <c r="D92" s="43"/>
      <c r="E92" s="43"/>
      <c r="F92" s="47"/>
      <c r="G92" s="17"/>
      <c r="H92" s="22"/>
    </row>
    <row r="93" spans="1:14" x14ac:dyDescent="0.2">
      <c r="A93" s="46">
        <v>42233</v>
      </c>
      <c r="B93" s="17" t="s">
        <v>29</v>
      </c>
      <c r="C93" s="17"/>
      <c r="D93" s="17" t="s">
        <v>29</v>
      </c>
      <c r="E93" s="17"/>
      <c r="F93" s="17"/>
      <c r="G93" s="17"/>
      <c r="H93" s="22"/>
    </row>
    <row r="94" spans="1:14" x14ac:dyDescent="0.2">
      <c r="A94" s="19" t="s">
        <v>6</v>
      </c>
      <c r="B94" s="19" t="s">
        <v>0</v>
      </c>
      <c r="C94" s="19" t="s">
        <v>6</v>
      </c>
      <c r="D94" s="19" t="s">
        <v>0</v>
      </c>
      <c r="E94" s="19"/>
      <c r="F94" s="17"/>
      <c r="G94" s="17"/>
      <c r="H94" s="22"/>
    </row>
    <row r="95" spans="1:14" x14ac:dyDescent="0.2">
      <c r="A95" s="17">
        <v>1.1000000000000001</v>
      </c>
      <c r="B95" s="15">
        <v>70.823900000000009</v>
      </c>
      <c r="C95" s="3">
        <f t="shared" ref="C95:C115" si="4">A95+0.1</f>
        <v>1.2000000000000002</v>
      </c>
      <c r="D95" s="15">
        <v>63.674050000000001</v>
      </c>
      <c r="E95" s="43"/>
      <c r="F95" s="47">
        <v>42233</v>
      </c>
      <c r="G95" s="17">
        <v>1.1000000000000001</v>
      </c>
      <c r="H95" s="22"/>
      <c r="J95" s="3"/>
      <c r="L95" s="3"/>
      <c r="M95" s="3"/>
      <c r="N95" s="47"/>
    </row>
    <row r="96" spans="1:14" x14ac:dyDescent="0.2">
      <c r="A96" s="17">
        <v>4.0999999999999996</v>
      </c>
      <c r="B96" s="15">
        <v>71.237849999999995</v>
      </c>
      <c r="C96" s="3">
        <f t="shared" si="4"/>
        <v>4.1999999999999993</v>
      </c>
      <c r="D96" s="15">
        <v>67.122450000000001</v>
      </c>
      <c r="E96" s="43"/>
      <c r="F96" s="47">
        <v>42233</v>
      </c>
      <c r="G96" s="17">
        <v>4.0999999999999996</v>
      </c>
      <c r="H96" s="22"/>
      <c r="J96" s="3"/>
      <c r="L96" s="3"/>
      <c r="M96" s="3"/>
      <c r="N96" s="17"/>
    </row>
    <row r="97" spans="1:14" x14ac:dyDescent="0.2">
      <c r="A97" s="17">
        <v>6.1</v>
      </c>
      <c r="B97" s="15">
        <v>71.739650000000012</v>
      </c>
      <c r="C97" s="3">
        <f t="shared" si="4"/>
        <v>6.1999999999999993</v>
      </c>
      <c r="D97" s="15">
        <v>70.402799999999999</v>
      </c>
      <c r="E97" s="43"/>
      <c r="F97" s="47">
        <v>42233</v>
      </c>
      <c r="G97" s="17">
        <v>6.1</v>
      </c>
      <c r="H97" s="22"/>
      <c r="J97" s="3"/>
      <c r="L97" s="3"/>
      <c r="M97" s="3"/>
      <c r="N97" s="17"/>
    </row>
    <row r="98" spans="1:14" x14ac:dyDescent="0.2">
      <c r="A98" s="17">
        <v>7.1</v>
      </c>
      <c r="B98" s="15">
        <v>72.966999999999999</v>
      </c>
      <c r="C98" s="3">
        <f t="shared" si="4"/>
        <v>7.1999999999999993</v>
      </c>
      <c r="D98" s="15">
        <v>73.035349999999994</v>
      </c>
      <c r="E98" s="43"/>
      <c r="F98" s="47">
        <v>42233</v>
      </c>
      <c r="G98" s="17">
        <v>7.1</v>
      </c>
      <c r="H98" s="22"/>
      <c r="J98" s="3"/>
      <c r="L98" s="3"/>
      <c r="M98" s="3"/>
      <c r="N98" s="17"/>
    </row>
    <row r="99" spans="1:14" x14ac:dyDescent="0.2">
      <c r="A99" s="17">
        <v>8.1</v>
      </c>
      <c r="B99" s="15">
        <v>73.611400000000003</v>
      </c>
      <c r="C99" s="3">
        <f t="shared" si="4"/>
        <v>8.1999999999999993</v>
      </c>
      <c r="D99" s="15">
        <v>68.481500000000011</v>
      </c>
      <c r="E99" s="43"/>
      <c r="F99" s="47">
        <v>42233</v>
      </c>
      <c r="G99" s="17">
        <v>8.1</v>
      </c>
      <c r="H99" s="22"/>
      <c r="J99" s="3"/>
      <c r="L99" s="3"/>
      <c r="M99" s="3"/>
      <c r="N99" s="17"/>
    </row>
    <row r="100" spans="1:14" x14ac:dyDescent="0.2">
      <c r="A100" s="17">
        <v>9.1</v>
      </c>
      <c r="B100" s="15">
        <v>71.957800000000006</v>
      </c>
      <c r="C100" s="3">
        <f t="shared" si="4"/>
        <v>9.1999999999999993</v>
      </c>
      <c r="D100" s="15">
        <v>72.99315</v>
      </c>
      <c r="E100" s="43"/>
      <c r="F100" s="47">
        <v>42233</v>
      </c>
      <c r="G100" s="17">
        <v>9.1</v>
      </c>
      <c r="H100" s="22"/>
      <c r="J100" s="3"/>
      <c r="L100" s="3"/>
      <c r="M100" s="3"/>
      <c r="N100" s="17"/>
    </row>
    <row r="101" spans="1:14" x14ac:dyDescent="0.2">
      <c r="A101" s="17">
        <v>10.1</v>
      </c>
      <c r="B101" s="15">
        <v>72.842500000000001</v>
      </c>
      <c r="C101" s="3">
        <f t="shared" si="4"/>
        <v>10.199999999999999</v>
      </c>
      <c r="D101" s="15">
        <v>72.435850000000002</v>
      </c>
      <c r="E101" s="43"/>
      <c r="F101" s="47">
        <v>42233</v>
      </c>
      <c r="G101" s="17">
        <v>10.1</v>
      </c>
      <c r="H101" s="22"/>
      <c r="J101" s="3"/>
      <c r="L101" s="3"/>
      <c r="M101" s="3"/>
      <c r="N101" s="17"/>
    </row>
    <row r="102" spans="1:14" x14ac:dyDescent="0.2">
      <c r="A102" s="17">
        <v>11.1</v>
      </c>
      <c r="B102" s="15">
        <v>73.75954999999999</v>
      </c>
      <c r="C102" s="3">
        <f t="shared" si="4"/>
        <v>11.2</v>
      </c>
      <c r="D102" s="15">
        <v>70.509350000000012</v>
      </c>
      <c r="E102" s="43"/>
      <c r="F102" s="47">
        <v>42233</v>
      </c>
      <c r="G102" s="17">
        <v>11.1</v>
      </c>
      <c r="H102" s="22"/>
      <c r="J102" s="3"/>
      <c r="L102" s="3"/>
      <c r="M102" s="3"/>
      <c r="N102" s="17"/>
    </row>
    <row r="103" spans="1:14" x14ac:dyDescent="0.2">
      <c r="A103" s="17">
        <v>12.1</v>
      </c>
      <c r="B103" s="15">
        <v>72.455600000000004</v>
      </c>
      <c r="C103" s="3">
        <f t="shared" si="4"/>
        <v>12.2</v>
      </c>
      <c r="D103" s="15">
        <v>73.349250000000012</v>
      </c>
      <c r="E103" s="43"/>
      <c r="F103" s="47">
        <v>42233</v>
      </c>
      <c r="G103" s="17">
        <v>12.1</v>
      </c>
      <c r="H103" s="22"/>
      <c r="J103" s="3"/>
      <c r="L103" s="3"/>
      <c r="M103" s="3"/>
      <c r="N103" s="17"/>
    </row>
    <row r="104" spans="1:14" x14ac:dyDescent="0.2">
      <c r="A104" s="17">
        <v>13.1</v>
      </c>
      <c r="B104" s="15">
        <v>68.697900000000004</v>
      </c>
      <c r="C104" s="3">
        <f t="shared" si="4"/>
        <v>13.2</v>
      </c>
      <c r="D104" s="15">
        <v>69.041700000000006</v>
      </c>
      <c r="E104" s="43"/>
      <c r="F104" s="47">
        <v>42233</v>
      </c>
      <c r="G104" s="17">
        <v>13.1</v>
      </c>
      <c r="H104" s="22"/>
      <c r="J104" s="3"/>
      <c r="L104" s="3"/>
      <c r="M104" s="3"/>
      <c r="N104" s="17"/>
    </row>
    <row r="105" spans="1:14" x14ac:dyDescent="0.2">
      <c r="A105" s="17">
        <v>14.1</v>
      </c>
      <c r="B105" s="15">
        <v>68.684550000000002</v>
      </c>
      <c r="C105" s="3">
        <f t="shared" si="4"/>
        <v>14.2</v>
      </c>
      <c r="D105" s="15">
        <v>69.25030000000001</v>
      </c>
      <c r="E105" s="43"/>
      <c r="F105" s="47">
        <v>42233</v>
      </c>
      <c r="G105" s="17">
        <v>14.1</v>
      </c>
      <c r="H105" s="22"/>
      <c r="J105" s="3"/>
      <c r="L105" s="3"/>
      <c r="M105" s="3"/>
      <c r="N105" s="17"/>
    </row>
    <row r="106" spans="1:14" x14ac:dyDescent="0.2">
      <c r="A106" s="17">
        <v>15.1</v>
      </c>
      <c r="B106" s="15">
        <v>68.769350000000003</v>
      </c>
      <c r="C106" s="3">
        <f t="shared" si="4"/>
        <v>15.2</v>
      </c>
      <c r="D106" s="15">
        <v>67.238600000000005</v>
      </c>
      <c r="E106" s="43"/>
      <c r="F106" s="47">
        <v>42233</v>
      </c>
      <c r="G106" s="17">
        <v>15.1</v>
      </c>
      <c r="H106" s="22"/>
      <c r="J106" s="3"/>
      <c r="L106" s="3"/>
      <c r="M106" s="3"/>
      <c r="N106" s="17"/>
    </row>
    <row r="107" spans="1:14" x14ac:dyDescent="0.2">
      <c r="A107" s="17">
        <v>16.100000000000001</v>
      </c>
      <c r="B107" s="15">
        <v>68.671500000000009</v>
      </c>
      <c r="C107" s="3">
        <f t="shared" si="4"/>
        <v>16.200000000000003</v>
      </c>
      <c r="D107" s="15">
        <v>69.712350000000001</v>
      </c>
      <c r="E107" s="43"/>
      <c r="F107" s="47">
        <v>42233</v>
      </c>
      <c r="G107" s="17">
        <v>16.100000000000001</v>
      </c>
      <c r="H107" s="22"/>
      <c r="J107" s="3"/>
      <c r="L107" s="3"/>
      <c r="M107" s="3"/>
      <c r="N107" s="17"/>
    </row>
    <row r="108" spans="1:14" x14ac:dyDescent="0.2">
      <c r="A108" s="17">
        <v>18.100000000000001</v>
      </c>
      <c r="B108" s="15">
        <v>68.666499999999999</v>
      </c>
      <c r="C108" s="3">
        <f t="shared" si="4"/>
        <v>18.200000000000003</v>
      </c>
      <c r="D108" s="15">
        <v>70.476650000000006</v>
      </c>
      <c r="E108" s="43"/>
      <c r="F108" s="47">
        <v>42233</v>
      </c>
      <c r="G108" s="17">
        <v>18.100000000000001</v>
      </c>
      <c r="H108" s="22"/>
      <c r="J108" s="3"/>
      <c r="L108" s="3"/>
      <c r="M108" s="3"/>
      <c r="N108" s="17"/>
    </row>
    <row r="109" spans="1:14" x14ac:dyDescent="0.2">
      <c r="A109" s="17">
        <v>19.100000000000001</v>
      </c>
      <c r="B109" s="15">
        <v>71.837299999999999</v>
      </c>
      <c r="C109" s="3">
        <f t="shared" si="4"/>
        <v>19.200000000000003</v>
      </c>
      <c r="D109" s="15">
        <v>72.089750000000009</v>
      </c>
      <c r="E109" s="43"/>
      <c r="F109" s="47">
        <v>42233</v>
      </c>
      <c r="G109" s="17">
        <v>19.100000000000001</v>
      </c>
      <c r="H109" s="22"/>
      <c r="J109" s="3"/>
      <c r="L109" s="3"/>
      <c r="M109" s="3"/>
      <c r="N109" s="17"/>
    </row>
    <row r="110" spans="1:14" x14ac:dyDescent="0.2">
      <c r="A110" s="17">
        <v>20.100000000000001</v>
      </c>
      <c r="B110" s="15">
        <v>71.064549999999997</v>
      </c>
      <c r="C110" s="3">
        <f t="shared" si="4"/>
        <v>20.200000000000003</v>
      </c>
      <c r="D110" s="15">
        <v>73.561199999999999</v>
      </c>
      <c r="E110" s="43"/>
      <c r="F110" s="47">
        <v>42233</v>
      </c>
      <c r="G110" s="17">
        <v>20.100000000000001</v>
      </c>
      <c r="H110" s="22"/>
      <c r="J110" s="3"/>
      <c r="L110" s="3"/>
      <c r="M110" s="3"/>
      <c r="N110" s="17"/>
    </row>
    <row r="111" spans="1:14" x14ac:dyDescent="0.2">
      <c r="A111" s="17">
        <v>21.1</v>
      </c>
      <c r="B111" s="15">
        <v>73.268749999999997</v>
      </c>
      <c r="C111" s="3">
        <f t="shared" si="4"/>
        <v>21.200000000000003</v>
      </c>
      <c r="D111" s="15">
        <v>71.853449999999995</v>
      </c>
      <c r="E111" s="43"/>
      <c r="F111" s="47">
        <v>42233</v>
      </c>
      <c r="G111" s="17">
        <v>21.1</v>
      </c>
      <c r="H111" s="22"/>
      <c r="J111" s="3"/>
      <c r="L111" s="3"/>
      <c r="M111" s="3"/>
      <c r="N111" s="17"/>
    </row>
    <row r="112" spans="1:14" x14ac:dyDescent="0.2">
      <c r="A112" s="17">
        <v>22.1</v>
      </c>
      <c r="B112" s="15">
        <v>68.404449999999997</v>
      </c>
      <c r="C112" s="3">
        <f t="shared" si="4"/>
        <v>22.200000000000003</v>
      </c>
      <c r="D112" s="15">
        <v>71.188999999999993</v>
      </c>
      <c r="E112" s="43"/>
      <c r="F112" s="47">
        <v>42233</v>
      </c>
      <c r="G112" s="17">
        <v>22.1</v>
      </c>
      <c r="H112" s="22"/>
      <c r="J112" s="3"/>
      <c r="L112" s="3"/>
      <c r="M112" s="3"/>
      <c r="N112" s="17"/>
    </row>
    <row r="113" spans="1:14" x14ac:dyDescent="0.2">
      <c r="A113" s="17">
        <v>23.1</v>
      </c>
      <c r="B113" s="15">
        <v>71.703100000000006</v>
      </c>
      <c r="C113" s="3">
        <f t="shared" si="4"/>
        <v>23.200000000000003</v>
      </c>
      <c r="D113" s="15">
        <v>71.001750000000001</v>
      </c>
      <c r="E113" s="43"/>
      <c r="F113" s="47">
        <v>42233</v>
      </c>
      <c r="G113" s="17">
        <v>23.1</v>
      </c>
      <c r="H113" s="22"/>
      <c r="J113" s="3"/>
      <c r="L113" s="3"/>
      <c r="M113" s="3"/>
      <c r="N113" s="17"/>
    </row>
    <row r="114" spans="1:14" x14ac:dyDescent="0.2">
      <c r="A114" s="17">
        <v>24.1</v>
      </c>
      <c r="B114" s="15">
        <v>71.351249999999993</v>
      </c>
      <c r="C114" s="3">
        <f t="shared" si="4"/>
        <v>24.200000000000003</v>
      </c>
      <c r="D114" s="15">
        <v>71.001199999999997</v>
      </c>
      <c r="E114" s="43"/>
      <c r="F114" s="47">
        <v>42233</v>
      </c>
      <c r="G114" s="17">
        <v>24.1</v>
      </c>
      <c r="H114" s="22"/>
      <c r="J114" s="3"/>
      <c r="L114" s="3"/>
      <c r="M114" s="3"/>
      <c r="N114" s="17"/>
    </row>
    <row r="115" spans="1:14" x14ac:dyDescent="0.2">
      <c r="A115" s="17">
        <v>26.1</v>
      </c>
      <c r="B115" s="15">
        <v>71.190449999999998</v>
      </c>
      <c r="C115" s="3">
        <f t="shared" si="4"/>
        <v>26.200000000000003</v>
      </c>
      <c r="D115" s="15">
        <v>68.245000000000005</v>
      </c>
      <c r="E115" s="43"/>
      <c r="F115" s="47">
        <v>42233</v>
      </c>
      <c r="G115" s="17">
        <v>26.1</v>
      </c>
      <c r="H115" s="22"/>
      <c r="J115" s="3"/>
      <c r="L115" s="3"/>
      <c r="M115" s="3"/>
      <c r="N115" s="17"/>
    </row>
    <row r="116" spans="1:14" x14ac:dyDescent="0.2">
      <c r="A116" s="17"/>
      <c r="B116" s="43"/>
      <c r="C116" s="17"/>
      <c r="D116" s="43"/>
      <c r="E116" s="43"/>
      <c r="F116" s="47"/>
      <c r="G116" s="17"/>
      <c r="H116" s="22"/>
    </row>
    <row r="117" spans="1:14" x14ac:dyDescent="0.2">
      <c r="A117" s="17"/>
      <c r="B117" s="43"/>
      <c r="C117" s="17"/>
      <c r="D117" s="43"/>
      <c r="E117" s="43"/>
      <c r="F117" s="47"/>
      <c r="G117" s="17"/>
      <c r="H117" s="22"/>
    </row>
    <row r="118" spans="1:14" x14ac:dyDescent="0.2">
      <c r="A118" s="1"/>
      <c r="B118" s="1"/>
      <c r="C118" s="1"/>
      <c r="D118" s="1"/>
      <c r="E118" s="1"/>
      <c r="F118" s="1"/>
      <c r="G118" s="17"/>
      <c r="H118" s="22"/>
    </row>
    <row r="119" spans="1:14" x14ac:dyDescent="0.2">
      <c r="A119" s="1"/>
      <c r="B119" s="1"/>
      <c r="C119" s="1"/>
      <c r="D119" s="1"/>
      <c r="E119" s="1"/>
      <c r="F119" s="1"/>
      <c r="G119" s="17"/>
      <c r="H119" s="22"/>
    </row>
    <row r="120" spans="1:14" x14ac:dyDescent="0.2">
      <c r="A120" s="1"/>
      <c r="B120" s="1"/>
      <c r="C120" s="1"/>
      <c r="D120" s="1"/>
      <c r="E120" s="1"/>
      <c r="F120" s="1"/>
      <c r="G120" s="17"/>
      <c r="H120" s="22"/>
    </row>
    <row r="121" spans="1:14" x14ac:dyDescent="0.2">
      <c r="A121" s="1"/>
      <c r="B121" s="1"/>
      <c r="C121" s="1"/>
      <c r="D121" s="1"/>
      <c r="E121" s="1"/>
      <c r="F121" s="1"/>
      <c r="G121" s="17"/>
      <c r="H121" s="22"/>
    </row>
    <row r="122" spans="1:14" x14ac:dyDescent="0.2">
      <c r="A122" s="1"/>
      <c r="B122" s="1"/>
      <c r="C122" s="1"/>
      <c r="D122" s="1"/>
      <c r="E122" s="1"/>
      <c r="F122" s="1"/>
      <c r="G122" s="17"/>
      <c r="H122" s="22"/>
    </row>
    <row r="123" spans="1:14" x14ac:dyDescent="0.2">
      <c r="A123" s="1"/>
      <c r="B123" s="1"/>
      <c r="C123" s="1"/>
      <c r="D123" s="1"/>
      <c r="E123" s="1"/>
      <c r="F123" s="1"/>
      <c r="G123" s="17"/>
      <c r="H123" s="22"/>
    </row>
    <row r="124" spans="1:14" x14ac:dyDescent="0.2">
      <c r="A124" s="1"/>
      <c r="B124" s="1"/>
      <c r="C124" s="1"/>
      <c r="D124" s="1"/>
      <c r="E124" s="1"/>
      <c r="F124" s="1"/>
      <c r="G124" s="17"/>
      <c r="H124" s="22"/>
    </row>
    <row r="125" spans="1:14" x14ac:dyDescent="0.2">
      <c r="A125" s="1"/>
      <c r="B125" s="1"/>
      <c r="C125" s="1"/>
      <c r="D125" s="1"/>
      <c r="E125" s="1"/>
      <c r="F125" s="1"/>
      <c r="G125" s="17"/>
      <c r="H125" s="22"/>
    </row>
    <row r="126" spans="1:14" x14ac:dyDescent="0.2">
      <c r="A126" s="1"/>
      <c r="B126" s="1"/>
      <c r="C126" s="1"/>
      <c r="D126" s="1"/>
      <c r="E126" s="1"/>
      <c r="F126" s="1"/>
      <c r="G126" s="17"/>
      <c r="H126" s="22"/>
    </row>
    <row r="127" spans="1:14" x14ac:dyDescent="0.2">
      <c r="A127" s="1"/>
      <c r="B127" s="1"/>
      <c r="C127" s="1"/>
      <c r="D127" s="1"/>
      <c r="E127" s="1"/>
      <c r="F127" s="1"/>
      <c r="G127" s="17"/>
      <c r="H127" s="22"/>
    </row>
    <row r="128" spans="1:14" x14ac:dyDescent="0.2">
      <c r="A128" s="1"/>
      <c r="B128" s="1"/>
      <c r="C128" s="1"/>
      <c r="D128" s="1"/>
      <c r="E128" s="1"/>
      <c r="F128" s="1"/>
      <c r="G128" s="17"/>
      <c r="H128" s="22"/>
    </row>
    <row r="129" spans="1:8" x14ac:dyDescent="0.2">
      <c r="A129" s="1"/>
      <c r="B129" s="1"/>
      <c r="C129" s="1"/>
      <c r="D129" s="1"/>
      <c r="E129" s="1"/>
      <c r="F129" s="1"/>
      <c r="G129" s="17"/>
      <c r="H129" s="22"/>
    </row>
    <row r="130" spans="1:8" x14ac:dyDescent="0.2">
      <c r="A130" s="1"/>
      <c r="B130" s="1"/>
      <c r="C130" s="1"/>
      <c r="D130" s="1"/>
      <c r="E130" s="1"/>
      <c r="F130" s="1"/>
      <c r="G130" s="17"/>
      <c r="H130" s="22"/>
    </row>
    <row r="131" spans="1:8" x14ac:dyDescent="0.2">
      <c r="A131" s="1"/>
      <c r="B131" s="1"/>
      <c r="C131" s="1"/>
      <c r="D131" s="1"/>
      <c r="E131" s="1"/>
      <c r="F131" s="1"/>
      <c r="G131" s="17"/>
      <c r="H131" s="22"/>
    </row>
    <row r="132" spans="1:8" x14ac:dyDescent="0.2">
      <c r="A132" s="1"/>
      <c r="B132" s="1"/>
      <c r="C132" s="1"/>
      <c r="D132" s="1"/>
      <c r="E132" s="1"/>
      <c r="F132" s="1"/>
      <c r="G132" s="17"/>
      <c r="H132" s="22"/>
    </row>
    <row r="133" spans="1:8" x14ac:dyDescent="0.2">
      <c r="A133" s="1"/>
      <c r="B133" s="1"/>
      <c r="C133" s="1"/>
      <c r="D133" s="1"/>
      <c r="E133" s="1"/>
      <c r="F133" s="1"/>
      <c r="G133" s="17"/>
      <c r="H133" s="22"/>
    </row>
    <row r="134" spans="1:8" x14ac:dyDescent="0.2">
      <c r="A134" s="1"/>
      <c r="B134" s="1"/>
      <c r="C134" s="1"/>
      <c r="D134" s="1"/>
      <c r="E134" s="1"/>
      <c r="F134" s="1"/>
      <c r="G134" s="17"/>
      <c r="H134" s="22"/>
    </row>
    <row r="135" spans="1:8" x14ac:dyDescent="0.2">
      <c r="A135" s="1"/>
      <c r="B135" s="1"/>
      <c r="C135" s="1"/>
      <c r="D135" s="1"/>
      <c r="E135" s="1"/>
      <c r="F135" s="1"/>
      <c r="G135" s="17"/>
      <c r="H135" s="22"/>
    </row>
    <row r="136" spans="1:8" x14ac:dyDescent="0.2">
      <c r="A136" s="1"/>
      <c r="B136" s="1"/>
      <c r="C136" s="1"/>
      <c r="D136" s="1"/>
      <c r="E136" s="1"/>
      <c r="F136" s="1"/>
      <c r="G136" s="17"/>
      <c r="H136" s="22"/>
    </row>
    <row r="137" spans="1:8" x14ac:dyDescent="0.2">
      <c r="A137" s="1"/>
      <c r="B137" s="1"/>
      <c r="C137" s="1"/>
      <c r="D137" s="1"/>
      <c r="E137" s="1"/>
      <c r="F137" s="1"/>
      <c r="G137" s="17"/>
      <c r="H137" s="22"/>
    </row>
    <row r="138" spans="1:8" x14ac:dyDescent="0.2">
      <c r="A138" s="1"/>
      <c r="B138" s="1"/>
      <c r="C138" s="1"/>
      <c r="D138" s="1"/>
      <c r="E138" s="1"/>
      <c r="F138" s="1"/>
      <c r="G138" s="17"/>
      <c r="H138" s="22"/>
    </row>
    <row r="139" spans="1:8" x14ac:dyDescent="0.2">
      <c r="A139" s="17"/>
      <c r="B139" s="17"/>
      <c r="C139" s="17"/>
      <c r="D139" s="17"/>
      <c r="E139" s="17"/>
      <c r="F139" s="17"/>
      <c r="G139" s="17"/>
      <c r="H139" s="22"/>
    </row>
    <row r="140" spans="1:8" x14ac:dyDescent="0.2">
      <c r="A140" s="17"/>
      <c r="B140" s="17"/>
      <c r="C140" s="17"/>
      <c r="D140" s="17"/>
      <c r="E140" s="17"/>
      <c r="F140" s="17"/>
      <c r="G140" s="17"/>
      <c r="H140" s="22"/>
    </row>
    <row r="141" spans="1:8" x14ac:dyDescent="0.2">
      <c r="A141" s="17"/>
      <c r="B141" s="17"/>
      <c r="C141" s="17"/>
      <c r="D141" s="17"/>
      <c r="E141" s="17"/>
      <c r="F141" s="17"/>
      <c r="G141" s="17"/>
      <c r="H141" s="22"/>
    </row>
    <row r="142" spans="1:8" x14ac:dyDescent="0.2">
      <c r="A142" s="17"/>
      <c r="B142" s="17"/>
      <c r="C142" s="17"/>
      <c r="D142" s="17"/>
      <c r="E142" s="17"/>
      <c r="F142" s="17"/>
      <c r="G142" s="17"/>
      <c r="H142" s="22"/>
    </row>
    <row r="143" spans="1:8" x14ac:dyDescent="0.2">
      <c r="A143" s="17"/>
      <c r="B143" s="17"/>
      <c r="C143" s="17"/>
      <c r="D143" s="17"/>
      <c r="E143" s="17"/>
      <c r="F143" s="17"/>
      <c r="G143" s="17"/>
      <c r="H143" s="22"/>
    </row>
    <row r="144" spans="1:8" x14ac:dyDescent="0.2">
      <c r="A144" s="17"/>
      <c r="B144" s="17"/>
      <c r="C144" s="17"/>
      <c r="D144" s="17"/>
      <c r="E144" s="17"/>
      <c r="F144" s="17"/>
      <c r="G144" s="17"/>
      <c r="H144" s="22"/>
    </row>
    <row r="145" spans="1:8" x14ac:dyDescent="0.2">
      <c r="A145" s="17"/>
      <c r="B145" s="17"/>
      <c r="C145" s="17"/>
      <c r="D145" s="17"/>
      <c r="E145" s="17"/>
      <c r="F145" s="17"/>
      <c r="G145" s="17"/>
      <c r="H145" s="22"/>
    </row>
    <row r="146" spans="1:8" x14ac:dyDescent="0.2">
      <c r="A146" s="17"/>
      <c r="B146" s="17"/>
      <c r="C146" s="17"/>
      <c r="D146" s="17"/>
      <c r="E146" s="17"/>
      <c r="F146" s="17"/>
      <c r="G146" s="17"/>
      <c r="H146" s="22"/>
    </row>
  </sheetData>
  <sortState ref="F95:G115">
    <sortCondition ref="G95:G115"/>
  </sortState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44"/>
  <sheetViews>
    <sheetView workbookViewId="0"/>
  </sheetViews>
  <sheetFormatPr defaultRowHeight="11.25" x14ac:dyDescent="0.2"/>
  <cols>
    <col min="1" max="5" width="9.140625" style="3"/>
    <col min="6" max="16384" width="9.140625" style="1"/>
  </cols>
  <sheetData>
    <row r="1" spans="1:18" x14ac:dyDescent="0.2">
      <c r="B1" s="14">
        <v>42132</v>
      </c>
      <c r="C1" s="14">
        <v>42229</v>
      </c>
      <c r="D1" s="14" t="s">
        <v>29</v>
      </c>
      <c r="E1" s="14"/>
      <c r="H1" s="14">
        <v>42132</v>
      </c>
      <c r="I1" s="14">
        <v>42229</v>
      </c>
      <c r="J1" s="14" t="s">
        <v>29</v>
      </c>
      <c r="K1" s="14"/>
      <c r="L1" s="14"/>
      <c r="M1" s="14"/>
      <c r="O1" s="14">
        <v>42132</v>
      </c>
      <c r="P1" s="14">
        <v>42229</v>
      </c>
      <c r="Q1" s="14" t="s">
        <v>29</v>
      </c>
    </row>
    <row r="2" spans="1:18" s="5" customFormat="1" x14ac:dyDescent="0.2">
      <c r="A2" s="2" t="s">
        <v>6</v>
      </c>
      <c r="B2" s="2" t="s">
        <v>0</v>
      </c>
      <c r="C2" s="2" t="s">
        <v>0</v>
      </c>
      <c r="D2" s="2" t="s">
        <v>0</v>
      </c>
      <c r="E2" s="2"/>
      <c r="G2" s="2" t="s">
        <v>6</v>
      </c>
      <c r="H2" s="2" t="s">
        <v>0</v>
      </c>
      <c r="I2" s="2" t="s">
        <v>0</v>
      </c>
      <c r="J2" s="2" t="s">
        <v>0</v>
      </c>
      <c r="K2" s="2"/>
      <c r="L2" s="2"/>
      <c r="M2" s="2"/>
      <c r="N2" s="2" t="s">
        <v>6</v>
      </c>
      <c r="O2" s="2" t="s">
        <v>0</v>
      </c>
      <c r="P2" s="2" t="s">
        <v>0</v>
      </c>
      <c r="Q2" s="2" t="s">
        <v>0</v>
      </c>
    </row>
    <row r="3" spans="1:18" x14ac:dyDescent="0.2">
      <c r="A3" s="3">
        <v>1.1000000000000001</v>
      </c>
      <c r="B3" s="15">
        <v>70.823999999999998</v>
      </c>
      <c r="C3" s="15">
        <v>70.823800000000006</v>
      </c>
      <c r="D3" s="15">
        <f>AVERAGE(B3:C3)</f>
        <v>70.823900000000009</v>
      </c>
      <c r="G3" s="3">
        <v>1.1000000000000001</v>
      </c>
      <c r="H3" s="15">
        <v>70.823999999999998</v>
      </c>
      <c r="I3" s="15">
        <v>70.823800000000006</v>
      </c>
      <c r="J3" s="15">
        <f>AVERAGE(H3:I3)</f>
        <v>70.823900000000009</v>
      </c>
      <c r="K3" s="3">
        <v>1.1000000000000001</v>
      </c>
      <c r="M3" s="4"/>
      <c r="N3" s="3">
        <v>1.2</v>
      </c>
      <c r="O3" s="15">
        <v>63.674100000000003</v>
      </c>
      <c r="P3" s="15">
        <v>63.673999999999999</v>
      </c>
      <c r="Q3" s="15">
        <f>AVERAGE(O3:P3)</f>
        <v>63.674050000000001</v>
      </c>
      <c r="R3" s="3">
        <v>1.2</v>
      </c>
    </row>
    <row r="4" spans="1:18" x14ac:dyDescent="0.2">
      <c r="A4" s="3">
        <v>1.2</v>
      </c>
      <c r="B4" s="15">
        <v>63.674100000000003</v>
      </c>
      <c r="C4" s="15">
        <v>63.673999999999999</v>
      </c>
      <c r="D4" s="15">
        <f t="shared" ref="D4:D44" si="0">AVERAGE(B4:C4)</f>
        <v>63.674050000000001</v>
      </c>
      <c r="G4" s="3">
        <v>4.0999999999999996</v>
      </c>
      <c r="H4" s="15">
        <v>71.237899999999996</v>
      </c>
      <c r="I4" s="15">
        <v>71.237799999999993</v>
      </c>
      <c r="J4" s="15">
        <f t="shared" ref="J4:J23" si="1">AVERAGE(H4:I4)</f>
        <v>71.237849999999995</v>
      </c>
      <c r="K4" s="3">
        <v>4.0999999999999996</v>
      </c>
      <c r="M4" s="4"/>
      <c r="N4" s="3">
        <v>4.2</v>
      </c>
      <c r="O4" s="15">
        <v>67.122600000000006</v>
      </c>
      <c r="P4" s="15">
        <v>67.122299999999996</v>
      </c>
      <c r="Q4" s="15">
        <f t="shared" ref="Q4:Q23" si="2">AVERAGE(O4:P4)</f>
        <v>67.122450000000001</v>
      </c>
      <c r="R4" s="3">
        <v>4.2</v>
      </c>
    </row>
    <row r="5" spans="1:18" x14ac:dyDescent="0.2">
      <c r="A5" s="3">
        <v>4.0999999999999996</v>
      </c>
      <c r="B5" s="15">
        <v>71.237899999999996</v>
      </c>
      <c r="C5" s="15">
        <v>71.237799999999993</v>
      </c>
      <c r="D5" s="15">
        <f t="shared" si="0"/>
        <v>71.237849999999995</v>
      </c>
      <c r="G5" s="3">
        <v>6.1</v>
      </c>
      <c r="H5" s="15">
        <v>71.739500000000007</v>
      </c>
      <c r="I5" s="15">
        <v>71.739800000000002</v>
      </c>
      <c r="J5" s="15">
        <f t="shared" si="1"/>
        <v>71.739650000000012</v>
      </c>
      <c r="K5" s="3">
        <v>6.1</v>
      </c>
      <c r="M5" s="4"/>
      <c r="N5" s="3">
        <v>6.2</v>
      </c>
      <c r="O5" s="15">
        <v>70.402699999999996</v>
      </c>
      <c r="P5" s="15">
        <v>70.402900000000002</v>
      </c>
      <c r="Q5" s="15">
        <f t="shared" si="2"/>
        <v>70.402799999999999</v>
      </c>
      <c r="R5" s="3">
        <v>6.2</v>
      </c>
    </row>
    <row r="6" spans="1:18" x14ac:dyDescent="0.2">
      <c r="A6" s="3">
        <v>4.2</v>
      </c>
      <c r="B6" s="15">
        <v>67.122600000000006</v>
      </c>
      <c r="C6" s="15">
        <v>67.122299999999996</v>
      </c>
      <c r="D6" s="15">
        <f t="shared" si="0"/>
        <v>67.122450000000001</v>
      </c>
      <c r="G6" s="3">
        <v>7.1</v>
      </c>
      <c r="H6" s="15">
        <v>72.966999999999999</v>
      </c>
      <c r="I6" s="15">
        <v>72.966999999999999</v>
      </c>
      <c r="J6" s="15">
        <f t="shared" si="1"/>
        <v>72.966999999999999</v>
      </c>
      <c r="K6" s="3">
        <v>7.1</v>
      </c>
      <c r="M6" s="4"/>
      <c r="N6" s="3">
        <v>7.2</v>
      </c>
      <c r="O6" s="15">
        <v>73.035300000000007</v>
      </c>
      <c r="P6" s="15">
        <v>73.035399999999996</v>
      </c>
      <c r="Q6" s="15">
        <f t="shared" si="2"/>
        <v>73.035349999999994</v>
      </c>
      <c r="R6" s="3">
        <v>7.2</v>
      </c>
    </row>
    <row r="7" spans="1:18" x14ac:dyDescent="0.2">
      <c r="A7" s="3">
        <v>6.1</v>
      </c>
      <c r="B7" s="15">
        <v>71.739500000000007</v>
      </c>
      <c r="C7" s="15">
        <v>71.739800000000002</v>
      </c>
      <c r="D7" s="15">
        <f t="shared" si="0"/>
        <v>71.739650000000012</v>
      </c>
      <c r="G7" s="3">
        <v>8.1</v>
      </c>
      <c r="H7" s="15">
        <v>73.611500000000007</v>
      </c>
      <c r="I7" s="15">
        <v>73.6113</v>
      </c>
      <c r="J7" s="15">
        <f t="shared" si="1"/>
        <v>73.611400000000003</v>
      </c>
      <c r="K7" s="3">
        <v>8.1</v>
      </c>
      <c r="M7" s="4"/>
      <c r="N7" s="3">
        <v>8.1999999999999993</v>
      </c>
      <c r="O7" s="15">
        <v>68.481700000000004</v>
      </c>
      <c r="P7" s="15">
        <v>68.481300000000005</v>
      </c>
      <c r="Q7" s="15">
        <f t="shared" si="2"/>
        <v>68.481500000000011</v>
      </c>
      <c r="R7" s="3">
        <v>8.1999999999999993</v>
      </c>
    </row>
    <row r="8" spans="1:18" x14ac:dyDescent="0.2">
      <c r="A8" s="3">
        <v>6.2</v>
      </c>
      <c r="B8" s="15">
        <v>70.402699999999996</v>
      </c>
      <c r="C8" s="15">
        <v>70.402900000000002</v>
      </c>
      <c r="D8" s="15">
        <f t="shared" si="0"/>
        <v>70.402799999999999</v>
      </c>
      <c r="G8" s="3">
        <v>9.1</v>
      </c>
      <c r="H8" s="15">
        <v>71.957800000000006</v>
      </c>
      <c r="I8" s="15">
        <v>71.957800000000006</v>
      </c>
      <c r="J8" s="15">
        <f t="shared" si="1"/>
        <v>71.957800000000006</v>
      </c>
      <c r="K8" s="3">
        <v>9.1</v>
      </c>
      <c r="M8" s="4"/>
      <c r="N8" s="3">
        <v>9.1999999999999993</v>
      </c>
      <c r="O8" s="15">
        <v>72.993200000000002</v>
      </c>
      <c r="P8" s="15">
        <v>72.993099999999998</v>
      </c>
      <c r="Q8" s="15">
        <f t="shared" si="2"/>
        <v>72.99315</v>
      </c>
      <c r="R8" s="3">
        <v>9.1999999999999993</v>
      </c>
    </row>
    <row r="9" spans="1:18" x14ac:dyDescent="0.2">
      <c r="A9" s="3">
        <v>7.1</v>
      </c>
      <c r="B9" s="15">
        <v>72.966999999999999</v>
      </c>
      <c r="C9" s="15">
        <v>72.966999999999999</v>
      </c>
      <c r="D9" s="15">
        <f t="shared" si="0"/>
        <v>72.966999999999999</v>
      </c>
      <c r="G9" s="3">
        <v>10.1</v>
      </c>
      <c r="H9" s="15">
        <v>72.842500000000001</v>
      </c>
      <c r="I9" s="15">
        <v>72.842500000000001</v>
      </c>
      <c r="J9" s="15">
        <f t="shared" si="1"/>
        <v>72.842500000000001</v>
      </c>
      <c r="K9" s="3">
        <v>10.1</v>
      </c>
      <c r="M9" s="4"/>
      <c r="N9" s="3">
        <v>10.199999999999999</v>
      </c>
      <c r="O9" s="15">
        <v>72.4358</v>
      </c>
      <c r="P9" s="15">
        <v>72.435900000000004</v>
      </c>
      <c r="Q9" s="15">
        <f t="shared" si="2"/>
        <v>72.435850000000002</v>
      </c>
      <c r="R9" s="3">
        <v>10.199999999999999</v>
      </c>
    </row>
    <row r="10" spans="1:18" x14ac:dyDescent="0.2">
      <c r="A10" s="3">
        <v>7.2</v>
      </c>
      <c r="B10" s="15">
        <v>73.035300000000007</v>
      </c>
      <c r="C10" s="15">
        <v>73.035399999999996</v>
      </c>
      <c r="D10" s="15">
        <f t="shared" si="0"/>
        <v>73.035349999999994</v>
      </c>
      <c r="G10" s="3">
        <v>11.1</v>
      </c>
      <c r="H10" s="15">
        <v>73.759799999999998</v>
      </c>
      <c r="I10" s="15">
        <v>73.759299999999996</v>
      </c>
      <c r="J10" s="15">
        <f t="shared" si="1"/>
        <v>73.75954999999999</v>
      </c>
      <c r="K10" s="3">
        <v>11.1</v>
      </c>
      <c r="M10" s="4"/>
      <c r="N10" s="3">
        <v>11.2</v>
      </c>
      <c r="O10" s="15">
        <v>70.509500000000003</v>
      </c>
      <c r="P10" s="15">
        <v>70.509200000000007</v>
      </c>
      <c r="Q10" s="15">
        <f t="shared" si="2"/>
        <v>70.509350000000012</v>
      </c>
      <c r="R10" s="3">
        <v>11.2</v>
      </c>
    </row>
    <row r="11" spans="1:18" x14ac:dyDescent="0.2">
      <c r="A11" s="3">
        <v>8.1</v>
      </c>
      <c r="B11" s="15">
        <v>73.611500000000007</v>
      </c>
      <c r="C11" s="15">
        <v>73.6113</v>
      </c>
      <c r="D11" s="15">
        <f t="shared" si="0"/>
        <v>73.611400000000003</v>
      </c>
      <c r="G11" s="3">
        <v>12.1</v>
      </c>
      <c r="H11" s="15">
        <v>72.455600000000004</v>
      </c>
      <c r="I11" s="15">
        <v>72.455600000000004</v>
      </c>
      <c r="J11" s="15">
        <f t="shared" si="1"/>
        <v>72.455600000000004</v>
      </c>
      <c r="K11" s="3">
        <v>12.1</v>
      </c>
      <c r="M11" s="4"/>
      <c r="N11" s="3">
        <v>12.2</v>
      </c>
      <c r="O11" s="15">
        <v>73.349400000000003</v>
      </c>
      <c r="P11" s="15">
        <v>73.349100000000007</v>
      </c>
      <c r="Q11" s="15">
        <f t="shared" si="2"/>
        <v>73.349250000000012</v>
      </c>
      <c r="R11" s="3">
        <v>12.2</v>
      </c>
    </row>
    <row r="12" spans="1:18" x14ac:dyDescent="0.2">
      <c r="A12" s="3">
        <v>8.1999999999999993</v>
      </c>
      <c r="B12" s="15">
        <v>68.481700000000004</v>
      </c>
      <c r="C12" s="15">
        <v>68.481300000000005</v>
      </c>
      <c r="D12" s="15">
        <f t="shared" si="0"/>
        <v>68.481500000000011</v>
      </c>
      <c r="G12" s="3">
        <v>13.1</v>
      </c>
      <c r="H12" s="15">
        <v>68.697800000000001</v>
      </c>
      <c r="I12" s="15">
        <v>68.697999999999993</v>
      </c>
      <c r="J12" s="15">
        <f t="shared" si="1"/>
        <v>68.697900000000004</v>
      </c>
      <c r="K12" s="3">
        <v>13.1</v>
      </c>
      <c r="M12" s="4"/>
      <c r="N12" s="3">
        <v>13.2</v>
      </c>
      <c r="O12" s="15">
        <v>69.041700000000006</v>
      </c>
      <c r="P12" s="15">
        <v>69.041700000000006</v>
      </c>
      <c r="Q12" s="15">
        <f t="shared" si="2"/>
        <v>69.041700000000006</v>
      </c>
      <c r="R12" s="3">
        <v>13.2</v>
      </c>
    </row>
    <row r="13" spans="1:18" x14ac:dyDescent="0.2">
      <c r="A13" s="3">
        <v>9.1</v>
      </c>
      <c r="B13" s="15">
        <v>71.957800000000006</v>
      </c>
      <c r="C13" s="15">
        <v>71.957800000000006</v>
      </c>
      <c r="D13" s="15">
        <f t="shared" si="0"/>
        <v>71.957800000000006</v>
      </c>
      <c r="G13" s="3">
        <v>14.1</v>
      </c>
      <c r="H13" s="15">
        <v>68.684600000000003</v>
      </c>
      <c r="I13" s="15">
        <v>68.6845</v>
      </c>
      <c r="J13" s="15">
        <f t="shared" si="1"/>
        <v>68.684550000000002</v>
      </c>
      <c r="K13" s="3">
        <v>14.1</v>
      </c>
      <c r="M13" s="4"/>
      <c r="N13" s="3">
        <v>14.2</v>
      </c>
      <c r="O13" s="15">
        <v>69.250399999999999</v>
      </c>
      <c r="P13" s="15">
        <v>69.250200000000007</v>
      </c>
      <c r="Q13" s="15">
        <f t="shared" si="2"/>
        <v>69.25030000000001</v>
      </c>
      <c r="R13" s="3">
        <v>14.2</v>
      </c>
    </row>
    <row r="14" spans="1:18" x14ac:dyDescent="0.2">
      <c r="A14" s="3">
        <v>9.1999999999999993</v>
      </c>
      <c r="B14" s="15">
        <v>72.993200000000002</v>
      </c>
      <c r="C14" s="15">
        <v>72.993099999999998</v>
      </c>
      <c r="D14" s="15">
        <f t="shared" si="0"/>
        <v>72.99315</v>
      </c>
      <c r="G14" s="3">
        <v>15.1</v>
      </c>
      <c r="H14" s="15">
        <v>68.769199999999998</v>
      </c>
      <c r="I14" s="15">
        <v>68.769499999999994</v>
      </c>
      <c r="J14" s="15">
        <f t="shared" si="1"/>
        <v>68.769350000000003</v>
      </c>
      <c r="K14" s="3">
        <v>15.1</v>
      </c>
      <c r="M14" s="4"/>
      <c r="N14" s="3">
        <v>15.2</v>
      </c>
      <c r="O14" s="15">
        <v>67.238600000000005</v>
      </c>
      <c r="P14" s="15">
        <v>67.238600000000005</v>
      </c>
      <c r="Q14" s="15">
        <f t="shared" si="2"/>
        <v>67.238600000000005</v>
      </c>
      <c r="R14" s="3">
        <v>15.2</v>
      </c>
    </row>
    <row r="15" spans="1:18" x14ac:dyDescent="0.2">
      <c r="A15" s="3">
        <v>10.1</v>
      </c>
      <c r="B15" s="15">
        <v>72.842500000000001</v>
      </c>
      <c r="C15" s="15">
        <v>72.842500000000001</v>
      </c>
      <c r="D15" s="15">
        <f t="shared" si="0"/>
        <v>72.842500000000001</v>
      </c>
      <c r="G15" s="3">
        <v>16.100000000000001</v>
      </c>
      <c r="H15" s="15">
        <v>68.671599999999998</v>
      </c>
      <c r="I15" s="15">
        <v>68.671400000000006</v>
      </c>
      <c r="J15" s="15">
        <f t="shared" si="1"/>
        <v>68.671500000000009</v>
      </c>
      <c r="K15" s="3">
        <v>16.100000000000001</v>
      </c>
      <c r="M15" s="4"/>
      <c r="N15" s="3">
        <v>16.2</v>
      </c>
      <c r="O15" s="15">
        <v>69.712400000000002</v>
      </c>
      <c r="P15" s="15">
        <v>69.712299999999999</v>
      </c>
      <c r="Q15" s="15">
        <f t="shared" si="2"/>
        <v>69.712350000000001</v>
      </c>
      <c r="R15" s="3">
        <v>16.2</v>
      </c>
    </row>
    <row r="16" spans="1:18" x14ac:dyDescent="0.2">
      <c r="A16" s="3">
        <v>10.199999999999999</v>
      </c>
      <c r="B16" s="15">
        <v>72.4358</v>
      </c>
      <c r="C16" s="15">
        <v>72.435900000000004</v>
      </c>
      <c r="D16" s="15">
        <f t="shared" si="0"/>
        <v>72.435850000000002</v>
      </c>
      <c r="G16" s="3">
        <v>18.100000000000001</v>
      </c>
      <c r="H16" s="15">
        <v>68.666399999999996</v>
      </c>
      <c r="I16" s="15">
        <v>68.666600000000003</v>
      </c>
      <c r="J16" s="15">
        <f t="shared" si="1"/>
        <v>68.666499999999999</v>
      </c>
      <c r="K16" s="3">
        <v>18.100000000000001</v>
      </c>
      <c r="M16" s="4"/>
      <c r="N16" s="3">
        <v>18.2</v>
      </c>
      <c r="O16" s="15">
        <v>70.476699999999994</v>
      </c>
      <c r="P16" s="15">
        <v>70.476600000000005</v>
      </c>
      <c r="Q16" s="15">
        <f t="shared" si="2"/>
        <v>70.476650000000006</v>
      </c>
      <c r="R16" s="3">
        <v>18.2</v>
      </c>
    </row>
    <row r="17" spans="1:18" x14ac:dyDescent="0.2">
      <c r="A17" s="3">
        <v>11.1</v>
      </c>
      <c r="B17" s="15">
        <v>73.759799999999998</v>
      </c>
      <c r="C17" s="15">
        <v>73.759299999999996</v>
      </c>
      <c r="D17" s="15">
        <f t="shared" si="0"/>
        <v>73.75954999999999</v>
      </c>
      <c r="G17" s="3">
        <v>19.100000000000001</v>
      </c>
      <c r="H17" s="15">
        <v>71.837299999999999</v>
      </c>
      <c r="I17" s="15">
        <v>71.837299999999999</v>
      </c>
      <c r="J17" s="15">
        <f t="shared" si="1"/>
        <v>71.837299999999999</v>
      </c>
      <c r="K17" s="3">
        <v>19.100000000000001</v>
      </c>
      <c r="M17" s="4"/>
      <c r="N17" s="3">
        <v>19.2</v>
      </c>
      <c r="O17" s="15">
        <v>72.0899</v>
      </c>
      <c r="P17" s="15">
        <v>72.089600000000004</v>
      </c>
      <c r="Q17" s="15">
        <f t="shared" si="2"/>
        <v>72.089750000000009</v>
      </c>
      <c r="R17" s="3">
        <v>19.2</v>
      </c>
    </row>
    <row r="18" spans="1:18" x14ac:dyDescent="0.2">
      <c r="A18" s="3">
        <v>11.2</v>
      </c>
      <c r="B18" s="15">
        <v>70.509500000000003</v>
      </c>
      <c r="C18" s="15">
        <v>70.509200000000007</v>
      </c>
      <c r="D18" s="15">
        <f t="shared" si="0"/>
        <v>70.509350000000012</v>
      </c>
      <c r="G18" s="3">
        <v>20.100000000000001</v>
      </c>
      <c r="H18" s="15">
        <v>71.064499999999995</v>
      </c>
      <c r="I18" s="15">
        <v>71.064599999999999</v>
      </c>
      <c r="J18" s="15">
        <f t="shared" si="1"/>
        <v>71.064549999999997</v>
      </c>
      <c r="K18" s="3">
        <v>20.100000000000001</v>
      </c>
      <c r="M18" s="4"/>
      <c r="N18" s="3">
        <v>20.2</v>
      </c>
      <c r="O18" s="15">
        <v>73.561199999999999</v>
      </c>
      <c r="P18" s="15">
        <v>73.561199999999999</v>
      </c>
      <c r="Q18" s="15">
        <f t="shared" si="2"/>
        <v>73.561199999999999</v>
      </c>
      <c r="R18" s="3">
        <v>20.2</v>
      </c>
    </row>
    <row r="19" spans="1:18" x14ac:dyDescent="0.2">
      <c r="A19" s="3">
        <v>12.1</v>
      </c>
      <c r="B19" s="15">
        <v>72.455600000000004</v>
      </c>
      <c r="C19" s="15">
        <v>72.455600000000004</v>
      </c>
      <c r="D19" s="15">
        <f t="shared" si="0"/>
        <v>72.455600000000004</v>
      </c>
      <c r="G19" s="3">
        <v>21.1</v>
      </c>
      <c r="H19" s="15">
        <v>73.268699999999995</v>
      </c>
      <c r="I19" s="15">
        <v>73.268799999999999</v>
      </c>
      <c r="J19" s="15">
        <f t="shared" si="1"/>
        <v>73.268749999999997</v>
      </c>
      <c r="K19" s="3">
        <v>21.1</v>
      </c>
      <c r="M19" s="4"/>
      <c r="N19" s="3">
        <v>21.2</v>
      </c>
      <c r="O19" s="15">
        <v>71.853499999999997</v>
      </c>
      <c r="P19" s="15">
        <v>71.853399999999993</v>
      </c>
      <c r="Q19" s="15">
        <f t="shared" si="2"/>
        <v>71.853449999999995</v>
      </c>
      <c r="R19" s="3">
        <v>21.2</v>
      </c>
    </row>
    <row r="20" spans="1:18" x14ac:dyDescent="0.2">
      <c r="A20" s="3">
        <v>12.2</v>
      </c>
      <c r="B20" s="15">
        <v>73.349400000000003</v>
      </c>
      <c r="C20" s="15">
        <v>73.349100000000007</v>
      </c>
      <c r="D20" s="15">
        <f t="shared" si="0"/>
        <v>73.349250000000012</v>
      </c>
      <c r="G20" s="3">
        <v>22.1</v>
      </c>
      <c r="H20" s="15">
        <v>68.405199999999994</v>
      </c>
      <c r="I20" s="15">
        <v>68.403700000000001</v>
      </c>
      <c r="J20" s="15">
        <f t="shared" si="1"/>
        <v>68.404449999999997</v>
      </c>
      <c r="K20" s="3">
        <v>22.1</v>
      </c>
      <c r="M20" s="4"/>
      <c r="N20" s="3">
        <v>22.2</v>
      </c>
      <c r="O20" s="15">
        <v>71.189899999999994</v>
      </c>
      <c r="P20" s="15">
        <v>71.188100000000006</v>
      </c>
      <c r="Q20" s="15">
        <f t="shared" si="2"/>
        <v>71.188999999999993</v>
      </c>
      <c r="R20" s="3">
        <v>22.2</v>
      </c>
    </row>
    <row r="21" spans="1:18" x14ac:dyDescent="0.2">
      <c r="A21" s="3">
        <v>13.1</v>
      </c>
      <c r="B21" s="15">
        <v>68.697800000000001</v>
      </c>
      <c r="C21" s="15">
        <v>68.697999999999993</v>
      </c>
      <c r="D21" s="15">
        <f t="shared" si="0"/>
        <v>68.697900000000004</v>
      </c>
      <c r="G21" s="3">
        <v>23.1</v>
      </c>
      <c r="H21" s="15">
        <v>71.703000000000003</v>
      </c>
      <c r="I21" s="15">
        <v>71.703199999999995</v>
      </c>
      <c r="J21" s="15">
        <f t="shared" si="1"/>
        <v>71.703100000000006</v>
      </c>
      <c r="K21" s="3">
        <v>23.1</v>
      </c>
      <c r="M21" s="4"/>
      <c r="N21" s="3">
        <v>23.2</v>
      </c>
      <c r="O21" s="15">
        <v>71.001800000000003</v>
      </c>
      <c r="P21" s="15">
        <v>71.0017</v>
      </c>
      <c r="Q21" s="15">
        <f t="shared" si="2"/>
        <v>71.001750000000001</v>
      </c>
      <c r="R21" s="3">
        <v>23.2</v>
      </c>
    </row>
    <row r="22" spans="1:18" x14ac:dyDescent="0.2">
      <c r="A22" s="3">
        <v>13.2</v>
      </c>
      <c r="B22" s="15">
        <v>69.041700000000006</v>
      </c>
      <c r="C22" s="15">
        <v>69.041700000000006</v>
      </c>
      <c r="D22" s="15">
        <f t="shared" si="0"/>
        <v>69.041700000000006</v>
      </c>
      <c r="G22" s="3">
        <v>24.1</v>
      </c>
      <c r="H22" s="15">
        <v>71.351200000000006</v>
      </c>
      <c r="I22" s="15">
        <v>71.351299999999995</v>
      </c>
      <c r="J22" s="15">
        <f t="shared" si="1"/>
        <v>71.351249999999993</v>
      </c>
      <c r="K22" s="3">
        <v>24.1</v>
      </c>
      <c r="M22" s="4"/>
      <c r="N22" s="3">
        <v>24.2</v>
      </c>
      <c r="O22" s="15">
        <v>71.001300000000001</v>
      </c>
      <c r="P22" s="15">
        <v>71.001099999999994</v>
      </c>
      <c r="Q22" s="15">
        <f t="shared" si="2"/>
        <v>71.001199999999997</v>
      </c>
      <c r="R22" s="3">
        <v>24.2</v>
      </c>
    </row>
    <row r="23" spans="1:18" x14ac:dyDescent="0.2">
      <c r="A23" s="3">
        <v>14.1</v>
      </c>
      <c r="B23" s="15">
        <v>68.684600000000003</v>
      </c>
      <c r="C23" s="15">
        <v>68.6845</v>
      </c>
      <c r="D23" s="15">
        <f t="shared" si="0"/>
        <v>68.684550000000002</v>
      </c>
      <c r="G23" s="3">
        <v>26.1</v>
      </c>
      <c r="H23" s="15">
        <v>71.1905</v>
      </c>
      <c r="I23" s="15">
        <v>71.190399999999997</v>
      </c>
      <c r="J23" s="15">
        <f t="shared" si="1"/>
        <v>71.190449999999998</v>
      </c>
      <c r="K23" s="3">
        <v>26.1</v>
      </c>
      <c r="M23" s="4"/>
      <c r="N23" s="3">
        <v>26.2</v>
      </c>
      <c r="O23" s="15">
        <v>68.245099999999994</v>
      </c>
      <c r="P23" s="15">
        <v>68.244900000000001</v>
      </c>
      <c r="Q23" s="15">
        <f t="shared" si="2"/>
        <v>68.245000000000005</v>
      </c>
      <c r="R23" s="3">
        <v>26.2</v>
      </c>
    </row>
    <row r="24" spans="1:18" x14ac:dyDescent="0.2">
      <c r="A24" s="3">
        <v>14.2</v>
      </c>
      <c r="B24" s="15">
        <v>69.250399999999999</v>
      </c>
      <c r="C24" s="15">
        <v>69.250200000000007</v>
      </c>
      <c r="D24" s="15">
        <f t="shared" si="0"/>
        <v>69.25030000000001</v>
      </c>
    </row>
    <row r="25" spans="1:18" x14ac:dyDescent="0.2">
      <c r="A25" s="3">
        <v>15.1</v>
      </c>
      <c r="B25" s="15">
        <v>68.769199999999998</v>
      </c>
      <c r="C25" s="15">
        <v>68.769499999999994</v>
      </c>
      <c r="D25" s="15">
        <f t="shared" si="0"/>
        <v>68.769350000000003</v>
      </c>
    </row>
    <row r="26" spans="1:18" x14ac:dyDescent="0.2">
      <c r="A26" s="3">
        <v>15.2</v>
      </c>
      <c r="B26" s="15">
        <v>67.238600000000005</v>
      </c>
      <c r="C26" s="15">
        <v>67.238600000000005</v>
      </c>
      <c r="D26" s="15">
        <f t="shared" si="0"/>
        <v>67.238600000000005</v>
      </c>
    </row>
    <row r="27" spans="1:18" x14ac:dyDescent="0.2">
      <c r="A27" s="3">
        <v>16.100000000000001</v>
      </c>
      <c r="B27" s="15">
        <v>68.671599999999998</v>
      </c>
      <c r="C27" s="15">
        <v>68.671400000000006</v>
      </c>
      <c r="D27" s="15">
        <f t="shared" si="0"/>
        <v>68.671500000000009</v>
      </c>
    </row>
    <row r="28" spans="1:18" x14ac:dyDescent="0.2">
      <c r="A28" s="3">
        <v>16.2</v>
      </c>
      <c r="B28" s="15">
        <v>69.712400000000002</v>
      </c>
      <c r="C28" s="15">
        <v>69.712299999999999</v>
      </c>
      <c r="D28" s="15">
        <f t="shared" si="0"/>
        <v>69.712350000000001</v>
      </c>
    </row>
    <row r="29" spans="1:18" x14ac:dyDescent="0.2">
      <c r="A29" s="3">
        <v>18.100000000000001</v>
      </c>
      <c r="B29" s="15">
        <v>68.666399999999996</v>
      </c>
      <c r="C29" s="15">
        <v>68.666600000000003</v>
      </c>
      <c r="D29" s="15">
        <f t="shared" si="0"/>
        <v>68.666499999999999</v>
      </c>
    </row>
    <row r="30" spans="1:18" x14ac:dyDescent="0.2">
      <c r="A30" s="3">
        <v>18.2</v>
      </c>
      <c r="B30" s="15">
        <v>70.476699999999994</v>
      </c>
      <c r="C30" s="15">
        <v>70.476600000000005</v>
      </c>
      <c r="D30" s="15">
        <f t="shared" si="0"/>
        <v>70.476650000000006</v>
      </c>
    </row>
    <row r="31" spans="1:18" x14ac:dyDescent="0.2">
      <c r="A31" s="3">
        <v>19.100000000000001</v>
      </c>
      <c r="B31" s="15">
        <v>71.837299999999999</v>
      </c>
      <c r="C31" s="15">
        <v>71.837299999999999</v>
      </c>
      <c r="D31" s="15">
        <f t="shared" si="0"/>
        <v>71.837299999999999</v>
      </c>
    </row>
    <row r="32" spans="1:18" x14ac:dyDescent="0.2">
      <c r="A32" s="3">
        <v>19.2</v>
      </c>
      <c r="B32" s="15">
        <v>72.0899</v>
      </c>
      <c r="C32" s="15">
        <v>72.089600000000004</v>
      </c>
      <c r="D32" s="15">
        <f t="shared" si="0"/>
        <v>72.089750000000009</v>
      </c>
    </row>
    <row r="33" spans="1:4" x14ac:dyDescent="0.2">
      <c r="A33" s="3">
        <v>20.100000000000001</v>
      </c>
      <c r="B33" s="15">
        <v>71.064499999999995</v>
      </c>
      <c r="C33" s="15">
        <v>71.064599999999999</v>
      </c>
      <c r="D33" s="15">
        <f t="shared" si="0"/>
        <v>71.064549999999997</v>
      </c>
    </row>
    <row r="34" spans="1:4" x14ac:dyDescent="0.2">
      <c r="A34" s="3">
        <v>20.2</v>
      </c>
      <c r="B34" s="15">
        <v>73.561199999999999</v>
      </c>
      <c r="C34" s="15">
        <v>73.561199999999999</v>
      </c>
      <c r="D34" s="15">
        <f t="shared" si="0"/>
        <v>73.561199999999999</v>
      </c>
    </row>
    <row r="35" spans="1:4" x14ac:dyDescent="0.2">
      <c r="A35" s="3">
        <v>21.1</v>
      </c>
      <c r="B35" s="15">
        <v>73.268699999999995</v>
      </c>
      <c r="C35" s="15">
        <v>73.268799999999999</v>
      </c>
      <c r="D35" s="15">
        <f t="shared" si="0"/>
        <v>73.268749999999997</v>
      </c>
    </row>
    <row r="36" spans="1:4" x14ac:dyDescent="0.2">
      <c r="A36" s="3">
        <v>21.2</v>
      </c>
      <c r="B36" s="15">
        <v>71.853499999999997</v>
      </c>
      <c r="C36" s="15">
        <v>71.853399999999993</v>
      </c>
      <c r="D36" s="15">
        <f t="shared" si="0"/>
        <v>71.853449999999995</v>
      </c>
    </row>
    <row r="37" spans="1:4" x14ac:dyDescent="0.2">
      <c r="A37" s="3">
        <v>22.1</v>
      </c>
      <c r="B37" s="15">
        <v>68.405199999999994</v>
      </c>
      <c r="C37" s="15">
        <v>68.403700000000001</v>
      </c>
      <c r="D37" s="15">
        <f t="shared" si="0"/>
        <v>68.404449999999997</v>
      </c>
    </row>
    <row r="38" spans="1:4" x14ac:dyDescent="0.2">
      <c r="A38" s="3">
        <v>22.2</v>
      </c>
      <c r="B38" s="15">
        <v>71.189899999999994</v>
      </c>
      <c r="C38" s="15">
        <v>71.188100000000006</v>
      </c>
      <c r="D38" s="15">
        <f t="shared" si="0"/>
        <v>71.188999999999993</v>
      </c>
    </row>
    <row r="39" spans="1:4" x14ac:dyDescent="0.2">
      <c r="A39" s="3">
        <v>23.1</v>
      </c>
      <c r="B39" s="15">
        <v>71.703000000000003</v>
      </c>
      <c r="C39" s="15">
        <v>71.703199999999995</v>
      </c>
      <c r="D39" s="15">
        <f t="shared" si="0"/>
        <v>71.703100000000006</v>
      </c>
    </row>
    <row r="40" spans="1:4" x14ac:dyDescent="0.2">
      <c r="A40" s="3">
        <v>23.2</v>
      </c>
      <c r="B40" s="15">
        <v>71.001800000000003</v>
      </c>
      <c r="C40" s="15">
        <v>71.0017</v>
      </c>
      <c r="D40" s="15">
        <f t="shared" si="0"/>
        <v>71.001750000000001</v>
      </c>
    </row>
    <row r="41" spans="1:4" x14ac:dyDescent="0.2">
      <c r="A41" s="3">
        <v>24.1</v>
      </c>
      <c r="B41" s="15">
        <v>71.351200000000006</v>
      </c>
      <c r="C41" s="15">
        <v>71.351299999999995</v>
      </c>
      <c r="D41" s="15">
        <f t="shared" si="0"/>
        <v>71.351249999999993</v>
      </c>
    </row>
    <row r="42" spans="1:4" x14ac:dyDescent="0.2">
      <c r="A42" s="3">
        <v>24.2</v>
      </c>
      <c r="B42" s="15">
        <v>71.001300000000001</v>
      </c>
      <c r="C42" s="15">
        <v>71.001099999999994</v>
      </c>
      <c r="D42" s="15">
        <f t="shared" si="0"/>
        <v>71.001199999999997</v>
      </c>
    </row>
    <row r="43" spans="1:4" x14ac:dyDescent="0.2">
      <c r="A43" s="3">
        <v>26.1</v>
      </c>
      <c r="B43" s="15">
        <v>71.1905</v>
      </c>
      <c r="C43" s="15">
        <v>71.190399999999997</v>
      </c>
      <c r="D43" s="15">
        <f t="shared" si="0"/>
        <v>71.190449999999998</v>
      </c>
    </row>
    <row r="44" spans="1:4" x14ac:dyDescent="0.2">
      <c r="A44" s="3">
        <v>26.2</v>
      </c>
      <c r="B44" s="15">
        <v>68.245099999999994</v>
      </c>
      <c r="C44" s="15">
        <v>68.244900000000001</v>
      </c>
      <c r="D44" s="15">
        <f t="shared" si="0"/>
        <v>68.245000000000005</v>
      </c>
    </row>
  </sheetData>
  <sortState ref="A47:C88">
    <sortCondition ref="C47:C88"/>
    <sortCondition ref="A47:A88"/>
  </sortState>
  <pageMargins left="0.7" right="0.7" top="0.75" bottom="0.75" header="0.3" footer="0.3"/>
  <pageSetup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REF4 texture summary</vt:lpstr>
      <vt:lpstr>Texture sort</vt:lpstr>
      <vt:lpstr>Tx calculations</vt:lpstr>
      <vt:lpstr>Tx merge beakers with raw data</vt:lpstr>
      <vt:lpstr>Texture raw data</vt:lpstr>
      <vt:lpstr>Beaker wts by analysis date</vt:lpstr>
      <vt:lpstr>Texture-clean beaker wts</vt:lpstr>
      <vt:lpstr>AD-OD conversion factors</vt:lpstr>
    </vt:vector>
  </TitlesOfParts>
  <Company>Duke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r heine</dc:creator>
  <cp:lastModifiedBy>Paul Heine</cp:lastModifiedBy>
  <dcterms:created xsi:type="dcterms:W3CDTF">2012-03-20T02:13:18Z</dcterms:created>
  <dcterms:modified xsi:type="dcterms:W3CDTF">2015-10-24T00:03:48Z</dcterms:modified>
</cp:coreProperties>
</file>