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ichter1\richter-research\a CALHOUN\CALHOUN CZO\Sample Data\Mineral soil\Gas Wells_2015 &amp; 2016 collections\"/>
    </mc:Choice>
  </mc:AlternateContent>
  <bookViews>
    <workbookView xWindow="0" yWindow="0" windowWidth="28800" windowHeight="12435"/>
  </bookViews>
  <sheets>
    <sheet name="Gas Well Tx Summary" sheetId="10" r:id="rId1"/>
    <sheet name="Texture sort" sheetId="8" r:id="rId2"/>
    <sheet name="Tx calculations" sheetId="5" r:id="rId3"/>
    <sheet name="Tx merge beakers with raw data" sheetId="6" r:id="rId4"/>
    <sheet name="Tx raw data" sheetId="4" r:id="rId5"/>
    <sheet name="Texture clean beaker wts" sheetId="2" r:id="rId6"/>
    <sheet name="inventory &amp; &gt;2mm fraction" sheetId="1" r:id="rId7"/>
  </sheets>
  <calcPr calcId="152511"/>
</workbook>
</file>

<file path=xl/calcChain.xml><?xml version="1.0" encoding="utf-8"?>
<calcChain xmlns="http://schemas.openxmlformats.org/spreadsheetml/2006/main">
  <c r="R178" i="5" l="1"/>
  <c r="J244" i="5"/>
  <c r="K244" i="5" s="1"/>
  <c r="I244" i="5"/>
  <c r="M244" i="5" s="1"/>
  <c r="J243" i="5"/>
  <c r="K243" i="5" s="1"/>
  <c r="I243" i="5"/>
  <c r="M243" i="5" s="1"/>
  <c r="J242" i="5"/>
  <c r="K242" i="5" s="1"/>
  <c r="I242" i="5"/>
  <c r="M242" i="5" s="1"/>
  <c r="J241" i="5"/>
  <c r="K241" i="5" s="1"/>
  <c r="I241" i="5"/>
  <c r="M241" i="5" s="1"/>
  <c r="J240" i="5"/>
  <c r="K240" i="5" s="1"/>
  <c r="I240" i="5"/>
  <c r="M240" i="5" s="1"/>
  <c r="J239" i="5"/>
  <c r="K239" i="5" s="1"/>
  <c r="I239" i="5"/>
  <c r="M239" i="5" s="1"/>
  <c r="J238" i="5"/>
  <c r="K238" i="5" s="1"/>
  <c r="I238" i="5"/>
  <c r="M238" i="5" s="1"/>
  <c r="J237" i="5"/>
  <c r="K237" i="5" s="1"/>
  <c r="I237" i="5"/>
  <c r="M237" i="5" s="1"/>
  <c r="J236" i="5"/>
  <c r="K236" i="5" s="1"/>
  <c r="I236" i="5"/>
  <c r="M236" i="5" s="1"/>
  <c r="J235" i="5"/>
  <c r="K235" i="5" s="1"/>
  <c r="I235" i="5"/>
  <c r="M235" i="5" s="1"/>
  <c r="J234" i="5"/>
  <c r="K234" i="5" s="1"/>
  <c r="I234" i="5"/>
  <c r="M234" i="5" s="1"/>
  <c r="J233" i="5"/>
  <c r="K233" i="5" s="1"/>
  <c r="I233" i="5"/>
  <c r="M233" i="5" s="1"/>
  <c r="J232" i="5"/>
  <c r="K232" i="5" s="1"/>
  <c r="I232" i="5"/>
  <c r="M232" i="5" s="1"/>
  <c r="J231" i="5"/>
  <c r="K231" i="5" s="1"/>
  <c r="I231" i="5"/>
  <c r="M231" i="5" s="1"/>
  <c r="J230" i="5"/>
  <c r="K230" i="5" s="1"/>
  <c r="I230" i="5"/>
  <c r="M230" i="5" s="1"/>
  <c r="J229" i="5"/>
  <c r="K229" i="5" s="1"/>
  <c r="I229" i="5"/>
  <c r="M229" i="5" s="1"/>
  <c r="J228" i="5"/>
  <c r="K228" i="5" s="1"/>
  <c r="I228" i="5"/>
  <c r="M228" i="5" s="1"/>
  <c r="J227" i="5"/>
  <c r="K227" i="5" s="1"/>
  <c r="I227" i="5"/>
  <c r="M227" i="5" s="1"/>
  <c r="J226" i="5"/>
  <c r="K226" i="5" s="1"/>
  <c r="I226" i="5"/>
  <c r="M226" i="5" s="1"/>
  <c r="R224" i="5"/>
  <c r="M224" i="5"/>
  <c r="K224" i="5"/>
  <c r="Q223" i="5"/>
  <c r="J225" i="5"/>
  <c r="I225" i="5"/>
  <c r="J224" i="5"/>
  <c r="I224" i="5"/>
  <c r="N226" i="5" l="1"/>
  <c r="N230" i="5"/>
  <c r="N234" i="5"/>
  <c r="N240" i="5"/>
  <c r="N244" i="5"/>
  <c r="L227" i="5"/>
  <c r="O227" i="5" s="1"/>
  <c r="L229" i="5"/>
  <c r="O229" i="5" s="1"/>
  <c r="L231" i="5"/>
  <c r="O231" i="5" s="1"/>
  <c r="L233" i="5"/>
  <c r="O233" i="5" s="1"/>
  <c r="L235" i="5"/>
  <c r="O235" i="5" s="1"/>
  <c r="L237" i="5"/>
  <c r="O237" i="5" s="1"/>
  <c r="L239" i="5"/>
  <c r="O239" i="5" s="1"/>
  <c r="L241" i="5"/>
  <c r="O241" i="5" s="1"/>
  <c r="L243" i="5"/>
  <c r="O243" i="5" s="1"/>
  <c r="N229" i="5"/>
  <c r="N233" i="5"/>
  <c r="N237" i="5"/>
  <c r="N241" i="5"/>
  <c r="P226" i="5"/>
  <c r="L226" i="5"/>
  <c r="O226" i="5" s="1"/>
  <c r="P228" i="5"/>
  <c r="L228" i="5"/>
  <c r="O228" i="5" s="1"/>
  <c r="P230" i="5"/>
  <c r="L230" i="5"/>
  <c r="O230" i="5" s="1"/>
  <c r="P232" i="5"/>
  <c r="L232" i="5"/>
  <c r="O232" i="5" s="1"/>
  <c r="P234" i="5"/>
  <c r="L234" i="5"/>
  <c r="O234" i="5" s="1"/>
  <c r="P236" i="5"/>
  <c r="L236" i="5"/>
  <c r="O236" i="5" s="1"/>
  <c r="P238" i="5"/>
  <c r="L238" i="5"/>
  <c r="O238" i="5" s="1"/>
  <c r="P240" i="5"/>
  <c r="L240" i="5"/>
  <c r="O240" i="5" s="1"/>
  <c r="P242" i="5"/>
  <c r="L242" i="5"/>
  <c r="O242" i="5" s="1"/>
  <c r="P244" i="5"/>
  <c r="L244" i="5"/>
  <c r="O244" i="5" s="1"/>
  <c r="N236" i="5"/>
  <c r="L224" i="5"/>
  <c r="O224" i="5" s="1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N243" i="5" l="1"/>
  <c r="N235" i="5"/>
  <c r="N227" i="5"/>
  <c r="P241" i="5"/>
  <c r="P237" i="5"/>
  <c r="P233" i="5"/>
  <c r="P229" i="5"/>
  <c r="N242" i="5"/>
  <c r="N232" i="5"/>
  <c r="N239" i="5"/>
  <c r="N231" i="5"/>
  <c r="P243" i="5"/>
  <c r="P239" i="5"/>
  <c r="P235" i="5"/>
  <c r="P231" i="5"/>
  <c r="P227" i="5"/>
  <c r="N238" i="5"/>
  <c r="N228" i="5"/>
  <c r="P224" i="5"/>
  <c r="N224" i="5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M220" i="5" l="1"/>
  <c r="K220" i="5"/>
  <c r="M219" i="5"/>
  <c r="K219" i="5"/>
  <c r="M218" i="5"/>
  <c r="K218" i="5"/>
  <c r="L218" i="5" s="1"/>
  <c r="O218" i="5" s="1"/>
  <c r="M217" i="5"/>
  <c r="K217" i="5"/>
  <c r="M216" i="5"/>
  <c r="K216" i="5"/>
  <c r="M215" i="5"/>
  <c r="K215" i="5"/>
  <c r="M214" i="5"/>
  <c r="K214" i="5"/>
  <c r="L214" i="5" s="1"/>
  <c r="O214" i="5" s="1"/>
  <c r="M213" i="5"/>
  <c r="K213" i="5"/>
  <c r="M211" i="5"/>
  <c r="K211" i="5"/>
  <c r="M210" i="5"/>
  <c r="K210" i="5"/>
  <c r="M209" i="5"/>
  <c r="K209" i="5"/>
  <c r="L209" i="5" s="1"/>
  <c r="O209" i="5" s="1"/>
  <c r="M208" i="5"/>
  <c r="K208" i="5"/>
  <c r="M207" i="5"/>
  <c r="K207" i="5"/>
  <c r="M206" i="5"/>
  <c r="K206" i="5"/>
  <c r="M205" i="5"/>
  <c r="K205" i="5"/>
  <c r="M204" i="5"/>
  <c r="K204" i="5"/>
  <c r="M203" i="5"/>
  <c r="K203" i="5"/>
  <c r="R202" i="5"/>
  <c r="M202" i="5"/>
  <c r="K202" i="5"/>
  <c r="J220" i="5"/>
  <c r="I220" i="5"/>
  <c r="J219" i="5"/>
  <c r="I219" i="5"/>
  <c r="J218" i="5"/>
  <c r="I218" i="5"/>
  <c r="J217" i="5"/>
  <c r="I217" i="5"/>
  <c r="J216" i="5"/>
  <c r="I216" i="5"/>
  <c r="J215" i="5"/>
  <c r="I215" i="5"/>
  <c r="J214" i="5"/>
  <c r="I214" i="5"/>
  <c r="J213" i="5"/>
  <c r="I213" i="5"/>
  <c r="J212" i="5"/>
  <c r="I212" i="5"/>
  <c r="J211" i="5"/>
  <c r="I211" i="5"/>
  <c r="J210" i="5"/>
  <c r="I210" i="5"/>
  <c r="J209" i="5"/>
  <c r="I209" i="5"/>
  <c r="J208" i="5"/>
  <c r="I208" i="5"/>
  <c r="J207" i="5"/>
  <c r="I207" i="5"/>
  <c r="J206" i="5"/>
  <c r="I206" i="5"/>
  <c r="J205" i="5"/>
  <c r="I205" i="5"/>
  <c r="J204" i="5"/>
  <c r="I204" i="5"/>
  <c r="J203" i="5"/>
  <c r="I203" i="5"/>
  <c r="J202" i="5"/>
  <c r="I202" i="5"/>
  <c r="Q201" i="5"/>
  <c r="P206" i="5" l="1"/>
  <c r="P215" i="5"/>
  <c r="P205" i="5"/>
  <c r="P207" i="5"/>
  <c r="P220" i="5"/>
  <c r="L203" i="5"/>
  <c r="O203" i="5" s="1"/>
  <c r="L205" i="5"/>
  <c r="O205" i="5" s="1"/>
  <c r="L207" i="5"/>
  <c r="O207" i="5" s="1"/>
  <c r="P209" i="5"/>
  <c r="L211" i="5"/>
  <c r="O211" i="5" s="1"/>
  <c r="P214" i="5"/>
  <c r="P218" i="5"/>
  <c r="L204" i="5"/>
  <c r="L206" i="5"/>
  <c r="N207" i="5"/>
  <c r="L208" i="5"/>
  <c r="P208" i="5" s="1"/>
  <c r="N209" i="5"/>
  <c r="L210" i="5"/>
  <c r="N211" i="5"/>
  <c r="L213" i="5"/>
  <c r="N214" i="5"/>
  <c r="L215" i="5"/>
  <c r="L217" i="5"/>
  <c r="N218" i="5"/>
  <c r="L219" i="5"/>
  <c r="N220" i="5"/>
  <c r="L216" i="5"/>
  <c r="O216" i="5" s="1"/>
  <c r="L220" i="5"/>
  <c r="O220" i="5" s="1"/>
  <c r="L202" i="5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N217" i="5" l="1"/>
  <c r="O217" i="5"/>
  <c r="O213" i="5"/>
  <c r="N213" i="5"/>
  <c r="N204" i="5"/>
  <c r="O204" i="5"/>
  <c r="N216" i="5"/>
  <c r="N219" i="5"/>
  <c r="O219" i="5"/>
  <c r="N215" i="5"/>
  <c r="O215" i="5"/>
  <c r="N210" i="5"/>
  <c r="O210" i="5"/>
  <c r="O206" i="5"/>
  <c r="N206" i="5"/>
  <c r="N205" i="5"/>
  <c r="P203" i="5"/>
  <c r="P211" i="5"/>
  <c r="P219" i="5"/>
  <c r="P210" i="5"/>
  <c r="O208" i="5"/>
  <c r="N208" i="5"/>
  <c r="P217" i="5"/>
  <c r="P216" i="5"/>
  <c r="N203" i="5"/>
  <c r="P213" i="5"/>
  <c r="P204" i="5"/>
  <c r="O202" i="5"/>
  <c r="N202" i="5"/>
  <c r="P202" i="5"/>
  <c r="M197" i="5"/>
  <c r="L197" i="5"/>
  <c r="M198" i="5"/>
  <c r="L198" i="5"/>
  <c r="M186" i="5"/>
  <c r="L186" i="5"/>
  <c r="M187" i="5"/>
  <c r="L187" i="5"/>
  <c r="M194" i="5"/>
  <c r="K194" i="5"/>
  <c r="L194" i="5"/>
  <c r="P194" i="5"/>
  <c r="O194" i="5"/>
  <c r="N194" i="5"/>
  <c r="M183" i="5"/>
  <c r="L183" i="5"/>
  <c r="K198" i="5"/>
  <c r="P198" i="5"/>
  <c r="O198" i="5"/>
  <c r="N198" i="5"/>
  <c r="K197" i="5"/>
  <c r="P197" i="5"/>
  <c r="O197" i="5"/>
  <c r="N197" i="5"/>
  <c r="M196" i="5"/>
  <c r="K196" i="5"/>
  <c r="L196" i="5"/>
  <c r="P196" i="5"/>
  <c r="O196" i="5"/>
  <c r="N196" i="5"/>
  <c r="M195" i="5"/>
  <c r="K195" i="5"/>
  <c r="L195" i="5"/>
  <c r="P195" i="5"/>
  <c r="O195" i="5"/>
  <c r="N195" i="5"/>
  <c r="M193" i="5"/>
  <c r="K193" i="5"/>
  <c r="L193" i="5"/>
  <c r="P193" i="5"/>
  <c r="O193" i="5"/>
  <c r="N193" i="5"/>
  <c r="M192" i="5"/>
  <c r="K192" i="5"/>
  <c r="L192" i="5"/>
  <c r="P192" i="5"/>
  <c r="O192" i="5"/>
  <c r="N192" i="5"/>
  <c r="M191" i="5"/>
  <c r="K191" i="5"/>
  <c r="L191" i="5"/>
  <c r="P191" i="5"/>
  <c r="O191" i="5"/>
  <c r="N191" i="5"/>
  <c r="M190" i="5"/>
  <c r="K190" i="5"/>
  <c r="L190" i="5"/>
  <c r="P190" i="5"/>
  <c r="O190" i="5"/>
  <c r="N190" i="5"/>
  <c r="M189" i="5"/>
  <c r="K189" i="5"/>
  <c r="L189" i="5"/>
  <c r="P189" i="5"/>
  <c r="O189" i="5"/>
  <c r="N189" i="5"/>
  <c r="K187" i="5"/>
  <c r="P187" i="5"/>
  <c r="O187" i="5"/>
  <c r="N187" i="5"/>
  <c r="K186" i="5"/>
  <c r="P186" i="5"/>
  <c r="O186" i="5"/>
  <c r="N186" i="5"/>
  <c r="M185" i="5"/>
  <c r="K185" i="5"/>
  <c r="L185" i="5"/>
  <c r="P185" i="5"/>
  <c r="O185" i="5"/>
  <c r="N185" i="5"/>
  <c r="M184" i="5"/>
  <c r="K184" i="5"/>
  <c r="L184" i="5"/>
  <c r="P184" i="5"/>
  <c r="O184" i="5"/>
  <c r="N184" i="5"/>
  <c r="K183" i="5"/>
  <c r="P183" i="5"/>
  <c r="O183" i="5"/>
  <c r="N183" i="5"/>
  <c r="M182" i="5"/>
  <c r="K182" i="5"/>
  <c r="L182" i="5"/>
  <c r="P182" i="5"/>
  <c r="O182" i="5"/>
  <c r="N182" i="5"/>
  <c r="M181" i="5"/>
  <c r="K181" i="5"/>
  <c r="L181" i="5"/>
  <c r="P181" i="5"/>
  <c r="O181" i="5"/>
  <c r="N181" i="5"/>
  <c r="M180" i="5"/>
  <c r="K180" i="5"/>
  <c r="L180" i="5"/>
  <c r="P180" i="5"/>
  <c r="O180" i="5"/>
  <c r="N180" i="5"/>
  <c r="M179" i="5"/>
  <c r="K179" i="5"/>
  <c r="L179" i="5"/>
  <c r="P179" i="5"/>
  <c r="O179" i="5"/>
  <c r="N179" i="5"/>
  <c r="M178" i="5"/>
  <c r="K178" i="5"/>
  <c r="Q177" i="5"/>
  <c r="Q153" i="5"/>
  <c r="I198" i="5"/>
  <c r="J198" i="5"/>
  <c r="I197" i="5"/>
  <c r="J197" i="5"/>
  <c r="I196" i="5"/>
  <c r="J196" i="5"/>
  <c r="I195" i="5"/>
  <c r="J195" i="5"/>
  <c r="I194" i="5"/>
  <c r="J194" i="5"/>
  <c r="I193" i="5"/>
  <c r="J193" i="5"/>
  <c r="I192" i="5"/>
  <c r="J192" i="5"/>
  <c r="I191" i="5"/>
  <c r="J191" i="5"/>
  <c r="I190" i="5"/>
  <c r="J190" i="5"/>
  <c r="I189" i="5"/>
  <c r="J189" i="5"/>
  <c r="I188" i="5"/>
  <c r="J188" i="5"/>
  <c r="I187" i="5"/>
  <c r="J187" i="5"/>
  <c r="I186" i="5"/>
  <c r="J186" i="5"/>
  <c r="I185" i="5"/>
  <c r="J185" i="5"/>
  <c r="I184" i="5"/>
  <c r="J184" i="5"/>
  <c r="I183" i="5"/>
  <c r="J183" i="5"/>
  <c r="I182" i="5"/>
  <c r="J182" i="5"/>
  <c r="I181" i="5"/>
  <c r="J181" i="5"/>
  <c r="I180" i="5"/>
  <c r="J180" i="5"/>
  <c r="I179" i="5"/>
  <c r="J179" i="5"/>
  <c r="I178" i="5"/>
  <c r="J178" i="5"/>
  <c r="L178" i="5"/>
  <c r="P178" i="5"/>
  <c r="O178" i="5"/>
  <c r="N178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88" i="6"/>
  <c r="F182" i="6"/>
  <c r="F179" i="6"/>
  <c r="F181" i="6"/>
  <c r="F197" i="6"/>
  <c r="F192" i="6"/>
  <c r="F198" i="6"/>
  <c r="F186" i="6"/>
  <c r="F195" i="6"/>
  <c r="F187" i="6"/>
  <c r="F193" i="6"/>
  <c r="F190" i="6"/>
  <c r="F185" i="6"/>
  <c r="F178" i="6"/>
  <c r="F180" i="6"/>
  <c r="F196" i="6"/>
  <c r="F189" i="6"/>
  <c r="F191" i="6"/>
  <c r="F184" i="6"/>
  <c r="F194" i="6"/>
  <c r="F183" i="6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J173" i="5"/>
  <c r="K173" i="5"/>
  <c r="I173" i="5"/>
  <c r="M173" i="5"/>
  <c r="L173" i="5"/>
  <c r="N173" i="5"/>
  <c r="O173" i="5"/>
  <c r="P173" i="5"/>
  <c r="R173" i="5"/>
  <c r="J172" i="5"/>
  <c r="K172" i="5"/>
  <c r="I172" i="5"/>
  <c r="M172" i="5"/>
  <c r="L172" i="5"/>
  <c r="N172" i="5"/>
  <c r="O172" i="5"/>
  <c r="P172" i="5"/>
  <c r="R172" i="5"/>
  <c r="J171" i="5"/>
  <c r="K171" i="5"/>
  <c r="I171" i="5"/>
  <c r="M171" i="5"/>
  <c r="L171" i="5"/>
  <c r="N171" i="5"/>
  <c r="O171" i="5"/>
  <c r="P171" i="5"/>
  <c r="R171" i="5"/>
  <c r="J170" i="5"/>
  <c r="K170" i="5"/>
  <c r="I170" i="5"/>
  <c r="M170" i="5"/>
  <c r="L170" i="5"/>
  <c r="N170" i="5"/>
  <c r="O170" i="5"/>
  <c r="P170" i="5"/>
  <c r="R170" i="5"/>
  <c r="J169" i="5"/>
  <c r="K169" i="5"/>
  <c r="I169" i="5"/>
  <c r="M169" i="5"/>
  <c r="L169" i="5"/>
  <c r="N169" i="5"/>
  <c r="O169" i="5"/>
  <c r="P169" i="5"/>
  <c r="R169" i="5"/>
  <c r="J168" i="5"/>
  <c r="K168" i="5"/>
  <c r="I168" i="5"/>
  <c r="M168" i="5"/>
  <c r="L168" i="5"/>
  <c r="N168" i="5"/>
  <c r="O168" i="5"/>
  <c r="P168" i="5"/>
  <c r="R168" i="5"/>
  <c r="J167" i="5"/>
  <c r="K167" i="5"/>
  <c r="I167" i="5"/>
  <c r="M167" i="5"/>
  <c r="L167" i="5"/>
  <c r="N167" i="5"/>
  <c r="O167" i="5"/>
  <c r="P167" i="5"/>
  <c r="R167" i="5"/>
  <c r="J166" i="5"/>
  <c r="K166" i="5"/>
  <c r="I166" i="5"/>
  <c r="M166" i="5"/>
  <c r="L166" i="5"/>
  <c r="N166" i="5"/>
  <c r="O166" i="5"/>
  <c r="P166" i="5"/>
  <c r="R166" i="5"/>
  <c r="J165" i="5"/>
  <c r="K165" i="5"/>
  <c r="I165" i="5"/>
  <c r="M165" i="5"/>
  <c r="L165" i="5"/>
  <c r="N165" i="5"/>
  <c r="O165" i="5"/>
  <c r="P165" i="5"/>
  <c r="R165" i="5"/>
  <c r="J164" i="5"/>
  <c r="K164" i="5"/>
  <c r="I164" i="5"/>
  <c r="M164" i="5"/>
  <c r="L164" i="5"/>
  <c r="N164" i="5"/>
  <c r="O164" i="5"/>
  <c r="P164" i="5"/>
  <c r="R164" i="5"/>
  <c r="J163" i="5"/>
  <c r="K163" i="5"/>
  <c r="I163" i="5"/>
  <c r="M163" i="5"/>
  <c r="L163" i="5"/>
  <c r="N163" i="5"/>
  <c r="O163" i="5"/>
  <c r="P163" i="5"/>
  <c r="R163" i="5"/>
  <c r="J162" i="5"/>
  <c r="K162" i="5"/>
  <c r="I162" i="5"/>
  <c r="M162" i="5"/>
  <c r="L162" i="5"/>
  <c r="N162" i="5"/>
  <c r="O162" i="5"/>
  <c r="P162" i="5"/>
  <c r="R162" i="5"/>
  <c r="J161" i="5"/>
  <c r="K161" i="5"/>
  <c r="I161" i="5"/>
  <c r="M161" i="5"/>
  <c r="L161" i="5"/>
  <c r="N161" i="5"/>
  <c r="O161" i="5"/>
  <c r="P161" i="5"/>
  <c r="R161" i="5"/>
  <c r="J160" i="5"/>
  <c r="K160" i="5"/>
  <c r="I160" i="5"/>
  <c r="M160" i="5"/>
  <c r="L160" i="5"/>
  <c r="N160" i="5"/>
  <c r="O160" i="5"/>
  <c r="P160" i="5"/>
  <c r="R160" i="5"/>
  <c r="J159" i="5"/>
  <c r="K159" i="5"/>
  <c r="I159" i="5"/>
  <c r="M159" i="5"/>
  <c r="L159" i="5"/>
  <c r="N159" i="5"/>
  <c r="O159" i="5"/>
  <c r="P159" i="5"/>
  <c r="R159" i="5"/>
  <c r="J158" i="5"/>
  <c r="K158" i="5"/>
  <c r="I158" i="5"/>
  <c r="M158" i="5"/>
  <c r="L158" i="5"/>
  <c r="N158" i="5"/>
  <c r="O158" i="5"/>
  <c r="P158" i="5"/>
  <c r="R158" i="5"/>
  <c r="J157" i="5"/>
  <c r="K157" i="5"/>
  <c r="I157" i="5"/>
  <c r="M157" i="5"/>
  <c r="L157" i="5"/>
  <c r="N157" i="5"/>
  <c r="O157" i="5"/>
  <c r="P157" i="5"/>
  <c r="R157" i="5"/>
  <c r="J156" i="5"/>
  <c r="K156" i="5"/>
  <c r="I156" i="5"/>
  <c r="M156" i="5"/>
  <c r="L156" i="5"/>
  <c r="N156" i="5"/>
  <c r="O156" i="5"/>
  <c r="P156" i="5"/>
  <c r="R156" i="5"/>
  <c r="J155" i="5"/>
  <c r="K155" i="5"/>
  <c r="I155" i="5"/>
  <c r="M155" i="5"/>
  <c r="L155" i="5"/>
  <c r="N155" i="5"/>
  <c r="O155" i="5"/>
  <c r="P155" i="5"/>
  <c r="R155" i="5"/>
  <c r="M154" i="5"/>
  <c r="K154" i="5"/>
  <c r="J154" i="5"/>
  <c r="I154" i="5"/>
  <c r="L154" i="5"/>
  <c r="N154" i="5"/>
  <c r="O154" i="5"/>
  <c r="P154" i="5"/>
  <c r="R154" i="5"/>
  <c r="J174" i="5"/>
  <c r="I174" i="5"/>
  <c r="J150" i="5"/>
  <c r="K150" i="5"/>
  <c r="I150" i="5"/>
  <c r="M150" i="5"/>
  <c r="L150" i="5"/>
  <c r="N150" i="5"/>
  <c r="O150" i="5"/>
  <c r="P150" i="5"/>
  <c r="R150" i="5"/>
  <c r="J149" i="5"/>
  <c r="K149" i="5"/>
  <c r="I149" i="5"/>
  <c r="M149" i="5"/>
  <c r="L149" i="5"/>
  <c r="N149" i="5"/>
  <c r="O149" i="5"/>
  <c r="P149" i="5"/>
  <c r="R149" i="5"/>
  <c r="J148" i="5"/>
  <c r="K148" i="5"/>
  <c r="I148" i="5"/>
  <c r="M148" i="5"/>
  <c r="L148" i="5"/>
  <c r="N148" i="5"/>
  <c r="O148" i="5"/>
  <c r="P148" i="5"/>
  <c r="R148" i="5"/>
  <c r="J147" i="5"/>
  <c r="K147" i="5"/>
  <c r="I147" i="5"/>
  <c r="M147" i="5"/>
  <c r="L147" i="5"/>
  <c r="N147" i="5"/>
  <c r="O147" i="5"/>
  <c r="P147" i="5"/>
  <c r="R147" i="5"/>
  <c r="J146" i="5"/>
  <c r="K146" i="5"/>
  <c r="I146" i="5"/>
  <c r="M146" i="5"/>
  <c r="L146" i="5"/>
  <c r="N146" i="5"/>
  <c r="O146" i="5"/>
  <c r="P146" i="5"/>
  <c r="R146" i="5"/>
  <c r="J145" i="5"/>
  <c r="K145" i="5"/>
  <c r="I145" i="5"/>
  <c r="M145" i="5"/>
  <c r="L145" i="5"/>
  <c r="N145" i="5"/>
  <c r="O145" i="5"/>
  <c r="P145" i="5"/>
  <c r="R145" i="5"/>
  <c r="J144" i="5"/>
  <c r="K144" i="5"/>
  <c r="I144" i="5"/>
  <c r="M144" i="5"/>
  <c r="L144" i="5"/>
  <c r="N144" i="5"/>
  <c r="O144" i="5"/>
  <c r="P144" i="5"/>
  <c r="R144" i="5"/>
  <c r="J143" i="5"/>
  <c r="K143" i="5"/>
  <c r="I143" i="5"/>
  <c r="M143" i="5"/>
  <c r="L143" i="5"/>
  <c r="N143" i="5"/>
  <c r="O143" i="5"/>
  <c r="P143" i="5"/>
  <c r="R143" i="5"/>
  <c r="J142" i="5"/>
  <c r="K142" i="5"/>
  <c r="I142" i="5"/>
  <c r="M142" i="5"/>
  <c r="L142" i="5"/>
  <c r="N142" i="5"/>
  <c r="O142" i="5"/>
  <c r="P142" i="5"/>
  <c r="R142" i="5"/>
  <c r="J141" i="5"/>
  <c r="K141" i="5"/>
  <c r="I141" i="5"/>
  <c r="M141" i="5"/>
  <c r="L141" i="5"/>
  <c r="N141" i="5"/>
  <c r="O141" i="5"/>
  <c r="P141" i="5"/>
  <c r="R141" i="5"/>
  <c r="J140" i="5"/>
  <c r="K140" i="5"/>
  <c r="I140" i="5"/>
  <c r="M140" i="5"/>
  <c r="L140" i="5"/>
  <c r="N140" i="5"/>
  <c r="O140" i="5"/>
  <c r="P140" i="5"/>
  <c r="R140" i="5"/>
  <c r="J139" i="5"/>
  <c r="K139" i="5"/>
  <c r="I139" i="5"/>
  <c r="M139" i="5"/>
  <c r="L139" i="5"/>
  <c r="N139" i="5"/>
  <c r="O139" i="5"/>
  <c r="P139" i="5"/>
  <c r="R139" i="5"/>
  <c r="J138" i="5"/>
  <c r="K138" i="5"/>
  <c r="I138" i="5"/>
  <c r="M138" i="5"/>
  <c r="L138" i="5"/>
  <c r="N138" i="5"/>
  <c r="O138" i="5"/>
  <c r="P138" i="5"/>
  <c r="R138" i="5"/>
  <c r="J137" i="5"/>
  <c r="K137" i="5"/>
  <c r="I137" i="5"/>
  <c r="M137" i="5"/>
  <c r="L137" i="5"/>
  <c r="N137" i="5"/>
  <c r="O137" i="5"/>
  <c r="P137" i="5"/>
  <c r="R137" i="5"/>
  <c r="J135" i="5"/>
  <c r="K135" i="5"/>
  <c r="I135" i="5"/>
  <c r="M135" i="5"/>
  <c r="L135" i="5"/>
  <c r="N135" i="5"/>
  <c r="O135" i="5"/>
  <c r="P135" i="5"/>
  <c r="R135" i="5"/>
  <c r="J134" i="5"/>
  <c r="K134" i="5"/>
  <c r="I134" i="5"/>
  <c r="M134" i="5"/>
  <c r="L134" i="5"/>
  <c r="N134" i="5"/>
  <c r="O134" i="5"/>
  <c r="P134" i="5"/>
  <c r="R134" i="5"/>
  <c r="J133" i="5"/>
  <c r="K133" i="5"/>
  <c r="I133" i="5"/>
  <c r="M133" i="5"/>
  <c r="L133" i="5"/>
  <c r="N133" i="5"/>
  <c r="O133" i="5"/>
  <c r="P133" i="5"/>
  <c r="R133" i="5"/>
  <c r="J132" i="5"/>
  <c r="K132" i="5"/>
  <c r="I132" i="5"/>
  <c r="M132" i="5"/>
  <c r="L132" i="5"/>
  <c r="N132" i="5"/>
  <c r="O132" i="5"/>
  <c r="P132" i="5"/>
  <c r="R132" i="5"/>
  <c r="J131" i="5"/>
  <c r="K131" i="5"/>
  <c r="I131" i="5"/>
  <c r="M131" i="5"/>
  <c r="L131" i="5"/>
  <c r="N131" i="5"/>
  <c r="O131" i="5"/>
  <c r="P131" i="5"/>
  <c r="R131" i="5"/>
  <c r="M130" i="5"/>
  <c r="K130" i="5"/>
  <c r="J130" i="5"/>
  <c r="I130" i="5"/>
  <c r="L130" i="5"/>
  <c r="N130" i="5"/>
  <c r="O130" i="5"/>
  <c r="P130" i="5"/>
  <c r="R130" i="5"/>
  <c r="J136" i="5"/>
  <c r="I136" i="5"/>
  <c r="Q129" i="5"/>
  <c r="J126" i="5"/>
  <c r="K126" i="5"/>
  <c r="I126" i="5"/>
  <c r="M126" i="5"/>
  <c r="L126" i="5"/>
  <c r="N126" i="5"/>
  <c r="O126" i="5"/>
  <c r="P126" i="5"/>
  <c r="R126" i="5"/>
  <c r="J125" i="5"/>
  <c r="K125" i="5"/>
  <c r="I125" i="5"/>
  <c r="M125" i="5"/>
  <c r="L125" i="5"/>
  <c r="N125" i="5"/>
  <c r="O125" i="5"/>
  <c r="P125" i="5"/>
  <c r="R125" i="5"/>
  <c r="J124" i="5"/>
  <c r="K124" i="5"/>
  <c r="I124" i="5"/>
  <c r="M124" i="5"/>
  <c r="L124" i="5"/>
  <c r="N124" i="5"/>
  <c r="O124" i="5"/>
  <c r="P124" i="5"/>
  <c r="R124" i="5"/>
  <c r="J123" i="5"/>
  <c r="K123" i="5"/>
  <c r="I123" i="5"/>
  <c r="M123" i="5"/>
  <c r="L123" i="5"/>
  <c r="N123" i="5"/>
  <c r="O123" i="5"/>
  <c r="P123" i="5"/>
  <c r="R123" i="5"/>
  <c r="J122" i="5"/>
  <c r="K122" i="5"/>
  <c r="I122" i="5"/>
  <c r="M122" i="5"/>
  <c r="L122" i="5"/>
  <c r="N122" i="5"/>
  <c r="O122" i="5"/>
  <c r="P122" i="5"/>
  <c r="R122" i="5"/>
  <c r="J121" i="5"/>
  <c r="K121" i="5"/>
  <c r="I121" i="5"/>
  <c r="M121" i="5"/>
  <c r="L121" i="5"/>
  <c r="N121" i="5"/>
  <c r="O121" i="5"/>
  <c r="P121" i="5"/>
  <c r="R121" i="5"/>
  <c r="J120" i="5"/>
  <c r="K120" i="5"/>
  <c r="I120" i="5"/>
  <c r="M120" i="5"/>
  <c r="L120" i="5"/>
  <c r="N120" i="5"/>
  <c r="O120" i="5"/>
  <c r="P120" i="5"/>
  <c r="R120" i="5"/>
  <c r="J119" i="5"/>
  <c r="K119" i="5"/>
  <c r="I119" i="5"/>
  <c r="M119" i="5"/>
  <c r="L119" i="5"/>
  <c r="N119" i="5"/>
  <c r="O119" i="5"/>
  <c r="P119" i="5"/>
  <c r="R119" i="5"/>
  <c r="J118" i="5"/>
  <c r="K118" i="5"/>
  <c r="I118" i="5"/>
  <c r="M118" i="5"/>
  <c r="L118" i="5"/>
  <c r="N118" i="5"/>
  <c r="O118" i="5"/>
  <c r="P118" i="5"/>
  <c r="R118" i="5"/>
  <c r="J117" i="5"/>
  <c r="K117" i="5"/>
  <c r="I117" i="5"/>
  <c r="M117" i="5"/>
  <c r="L117" i="5"/>
  <c r="N117" i="5"/>
  <c r="O117" i="5"/>
  <c r="P117" i="5"/>
  <c r="R117" i="5"/>
  <c r="J116" i="5"/>
  <c r="K116" i="5"/>
  <c r="I116" i="5"/>
  <c r="M116" i="5"/>
  <c r="L116" i="5"/>
  <c r="N116" i="5"/>
  <c r="O116" i="5"/>
  <c r="P116" i="5"/>
  <c r="R116" i="5"/>
  <c r="J115" i="5"/>
  <c r="K115" i="5"/>
  <c r="I115" i="5"/>
  <c r="M115" i="5"/>
  <c r="L115" i="5"/>
  <c r="N115" i="5"/>
  <c r="O115" i="5"/>
  <c r="P115" i="5"/>
  <c r="R115" i="5"/>
  <c r="J114" i="5"/>
  <c r="K114" i="5"/>
  <c r="I114" i="5"/>
  <c r="M114" i="5"/>
  <c r="L114" i="5"/>
  <c r="N114" i="5"/>
  <c r="O114" i="5"/>
  <c r="P114" i="5"/>
  <c r="R114" i="5"/>
  <c r="J113" i="5"/>
  <c r="K113" i="5"/>
  <c r="I113" i="5"/>
  <c r="M113" i="5"/>
  <c r="L113" i="5"/>
  <c r="N113" i="5"/>
  <c r="O113" i="5"/>
  <c r="P113" i="5"/>
  <c r="R113" i="5"/>
  <c r="J111" i="5"/>
  <c r="K111" i="5"/>
  <c r="I111" i="5"/>
  <c r="M111" i="5"/>
  <c r="L111" i="5"/>
  <c r="N111" i="5"/>
  <c r="O111" i="5"/>
  <c r="P111" i="5"/>
  <c r="R111" i="5"/>
  <c r="J110" i="5"/>
  <c r="K110" i="5"/>
  <c r="I110" i="5"/>
  <c r="M110" i="5"/>
  <c r="L110" i="5"/>
  <c r="N110" i="5"/>
  <c r="O110" i="5"/>
  <c r="P110" i="5"/>
  <c r="R110" i="5"/>
  <c r="J109" i="5"/>
  <c r="K109" i="5"/>
  <c r="I109" i="5"/>
  <c r="M109" i="5"/>
  <c r="L109" i="5"/>
  <c r="N109" i="5"/>
  <c r="O109" i="5"/>
  <c r="P109" i="5"/>
  <c r="R109" i="5"/>
  <c r="J108" i="5"/>
  <c r="K108" i="5"/>
  <c r="I108" i="5"/>
  <c r="M108" i="5"/>
  <c r="L108" i="5"/>
  <c r="N108" i="5"/>
  <c r="O108" i="5"/>
  <c r="P108" i="5"/>
  <c r="R108" i="5"/>
  <c r="J107" i="5"/>
  <c r="K107" i="5"/>
  <c r="I107" i="5"/>
  <c r="M107" i="5"/>
  <c r="L107" i="5"/>
  <c r="N107" i="5"/>
  <c r="O107" i="5"/>
  <c r="P107" i="5"/>
  <c r="R107" i="5"/>
  <c r="M106" i="5"/>
  <c r="K106" i="5"/>
  <c r="J106" i="5"/>
  <c r="I106" i="5"/>
  <c r="L106" i="5"/>
  <c r="N106" i="5"/>
  <c r="O106" i="5"/>
  <c r="P106" i="5"/>
  <c r="R106" i="5"/>
  <c r="Q105" i="5"/>
  <c r="J112" i="5"/>
  <c r="I112" i="5"/>
  <c r="J102" i="5"/>
  <c r="K102" i="5"/>
  <c r="I102" i="5"/>
  <c r="M102" i="5"/>
  <c r="L102" i="5"/>
  <c r="N102" i="5"/>
  <c r="O102" i="5"/>
  <c r="P102" i="5"/>
  <c r="R102" i="5"/>
  <c r="J101" i="5"/>
  <c r="K101" i="5"/>
  <c r="I101" i="5"/>
  <c r="M101" i="5"/>
  <c r="L101" i="5"/>
  <c r="N101" i="5"/>
  <c r="O101" i="5"/>
  <c r="P101" i="5"/>
  <c r="R101" i="5"/>
  <c r="J100" i="5"/>
  <c r="K100" i="5"/>
  <c r="I100" i="5"/>
  <c r="M100" i="5"/>
  <c r="L100" i="5"/>
  <c r="N100" i="5"/>
  <c r="O100" i="5"/>
  <c r="P100" i="5"/>
  <c r="R100" i="5"/>
  <c r="J98" i="5"/>
  <c r="K98" i="5"/>
  <c r="I98" i="5"/>
  <c r="M98" i="5"/>
  <c r="L98" i="5"/>
  <c r="N98" i="5"/>
  <c r="O98" i="5"/>
  <c r="P98" i="5"/>
  <c r="R98" i="5"/>
  <c r="J97" i="5"/>
  <c r="K97" i="5"/>
  <c r="I97" i="5"/>
  <c r="M97" i="5"/>
  <c r="L97" i="5"/>
  <c r="N97" i="5"/>
  <c r="O97" i="5"/>
  <c r="P97" i="5"/>
  <c r="R97" i="5"/>
  <c r="J96" i="5"/>
  <c r="K96" i="5"/>
  <c r="I96" i="5"/>
  <c r="M96" i="5"/>
  <c r="L96" i="5"/>
  <c r="N96" i="5"/>
  <c r="O96" i="5"/>
  <c r="P96" i="5"/>
  <c r="R96" i="5"/>
  <c r="J95" i="5"/>
  <c r="K95" i="5"/>
  <c r="I95" i="5"/>
  <c r="M95" i="5"/>
  <c r="L95" i="5"/>
  <c r="N95" i="5"/>
  <c r="O95" i="5"/>
  <c r="P95" i="5"/>
  <c r="R95" i="5"/>
  <c r="J94" i="5"/>
  <c r="K94" i="5"/>
  <c r="I94" i="5"/>
  <c r="M94" i="5"/>
  <c r="L94" i="5"/>
  <c r="N94" i="5"/>
  <c r="O94" i="5"/>
  <c r="P94" i="5"/>
  <c r="R94" i="5"/>
  <c r="J93" i="5"/>
  <c r="K93" i="5"/>
  <c r="I93" i="5"/>
  <c r="M93" i="5"/>
  <c r="L93" i="5"/>
  <c r="N93" i="5"/>
  <c r="O93" i="5"/>
  <c r="P93" i="5"/>
  <c r="R93" i="5"/>
  <c r="J92" i="5"/>
  <c r="K92" i="5"/>
  <c r="I92" i="5"/>
  <c r="M92" i="5"/>
  <c r="L92" i="5"/>
  <c r="N92" i="5"/>
  <c r="O92" i="5"/>
  <c r="P92" i="5"/>
  <c r="R92" i="5"/>
  <c r="J91" i="5"/>
  <c r="K91" i="5"/>
  <c r="I91" i="5"/>
  <c r="M91" i="5"/>
  <c r="L91" i="5"/>
  <c r="N91" i="5"/>
  <c r="O91" i="5"/>
  <c r="P91" i="5"/>
  <c r="R91" i="5"/>
  <c r="J90" i="5"/>
  <c r="K90" i="5"/>
  <c r="I90" i="5"/>
  <c r="M90" i="5"/>
  <c r="L90" i="5"/>
  <c r="N90" i="5"/>
  <c r="O90" i="5"/>
  <c r="P90" i="5"/>
  <c r="R90" i="5"/>
  <c r="J89" i="5"/>
  <c r="K89" i="5"/>
  <c r="I89" i="5"/>
  <c r="M89" i="5"/>
  <c r="L89" i="5"/>
  <c r="N89" i="5"/>
  <c r="O89" i="5"/>
  <c r="P89" i="5"/>
  <c r="R89" i="5"/>
  <c r="J88" i="5"/>
  <c r="K88" i="5"/>
  <c r="I88" i="5"/>
  <c r="M88" i="5"/>
  <c r="L88" i="5"/>
  <c r="N88" i="5"/>
  <c r="O88" i="5"/>
  <c r="P88" i="5"/>
  <c r="R88" i="5"/>
  <c r="J87" i="5"/>
  <c r="K87" i="5"/>
  <c r="I87" i="5"/>
  <c r="M87" i="5"/>
  <c r="L87" i="5"/>
  <c r="N87" i="5"/>
  <c r="O87" i="5"/>
  <c r="P87" i="5"/>
  <c r="R87" i="5"/>
  <c r="J86" i="5"/>
  <c r="K86" i="5"/>
  <c r="I86" i="5"/>
  <c r="M86" i="5"/>
  <c r="L86" i="5"/>
  <c r="N86" i="5"/>
  <c r="O86" i="5"/>
  <c r="P86" i="5"/>
  <c r="R86" i="5"/>
  <c r="J85" i="5"/>
  <c r="K85" i="5"/>
  <c r="I85" i="5"/>
  <c r="M85" i="5"/>
  <c r="L85" i="5"/>
  <c r="N85" i="5"/>
  <c r="O85" i="5"/>
  <c r="P85" i="5"/>
  <c r="R85" i="5"/>
  <c r="J84" i="5"/>
  <c r="K84" i="5"/>
  <c r="I84" i="5"/>
  <c r="M84" i="5"/>
  <c r="L84" i="5"/>
  <c r="N84" i="5"/>
  <c r="O84" i="5"/>
  <c r="P84" i="5"/>
  <c r="R84" i="5"/>
  <c r="J83" i="5"/>
  <c r="K83" i="5"/>
  <c r="I83" i="5"/>
  <c r="M83" i="5"/>
  <c r="L83" i="5"/>
  <c r="N83" i="5"/>
  <c r="O83" i="5"/>
  <c r="P83" i="5"/>
  <c r="R83" i="5"/>
  <c r="M82" i="5"/>
  <c r="K82" i="5"/>
  <c r="J82" i="5"/>
  <c r="I82" i="5"/>
  <c r="L82" i="5"/>
  <c r="N82" i="5"/>
  <c r="O82" i="5"/>
  <c r="P82" i="5"/>
  <c r="R82" i="5"/>
  <c r="Q81" i="5"/>
  <c r="J99" i="5"/>
  <c r="I99" i="5"/>
  <c r="J78" i="5"/>
  <c r="K78" i="5"/>
  <c r="I78" i="5"/>
  <c r="M78" i="5"/>
  <c r="L78" i="5"/>
  <c r="N78" i="5"/>
  <c r="O78" i="5"/>
  <c r="P78" i="5"/>
  <c r="R78" i="5"/>
  <c r="J77" i="5"/>
  <c r="K77" i="5"/>
  <c r="I77" i="5"/>
  <c r="M77" i="5"/>
  <c r="L77" i="5"/>
  <c r="N77" i="5"/>
  <c r="O77" i="5"/>
  <c r="P77" i="5"/>
  <c r="R77" i="5"/>
  <c r="J76" i="5"/>
  <c r="K76" i="5"/>
  <c r="I76" i="5"/>
  <c r="M76" i="5"/>
  <c r="L76" i="5"/>
  <c r="N76" i="5"/>
  <c r="O76" i="5"/>
  <c r="P76" i="5"/>
  <c r="R76" i="5"/>
  <c r="J75" i="5"/>
  <c r="K75" i="5"/>
  <c r="I75" i="5"/>
  <c r="M75" i="5"/>
  <c r="L75" i="5"/>
  <c r="N75" i="5"/>
  <c r="O75" i="5"/>
  <c r="P75" i="5"/>
  <c r="R75" i="5"/>
  <c r="J74" i="5"/>
  <c r="K74" i="5"/>
  <c r="I74" i="5"/>
  <c r="M74" i="5"/>
  <c r="L74" i="5"/>
  <c r="N74" i="5"/>
  <c r="O74" i="5"/>
  <c r="P74" i="5"/>
  <c r="R74" i="5"/>
  <c r="J73" i="5"/>
  <c r="K73" i="5"/>
  <c r="I73" i="5"/>
  <c r="M73" i="5"/>
  <c r="L73" i="5"/>
  <c r="N73" i="5"/>
  <c r="O73" i="5"/>
  <c r="P73" i="5"/>
  <c r="R73" i="5"/>
  <c r="J72" i="5"/>
  <c r="K72" i="5"/>
  <c r="I72" i="5"/>
  <c r="M72" i="5"/>
  <c r="L72" i="5"/>
  <c r="N72" i="5"/>
  <c r="O72" i="5"/>
  <c r="P72" i="5"/>
  <c r="R72" i="5"/>
  <c r="J71" i="5"/>
  <c r="K71" i="5"/>
  <c r="I71" i="5"/>
  <c r="M71" i="5"/>
  <c r="L71" i="5"/>
  <c r="N71" i="5"/>
  <c r="O71" i="5"/>
  <c r="P71" i="5"/>
  <c r="R71" i="5"/>
  <c r="J70" i="5"/>
  <c r="K70" i="5"/>
  <c r="I70" i="5"/>
  <c r="M70" i="5"/>
  <c r="L70" i="5"/>
  <c r="N70" i="5"/>
  <c r="O70" i="5"/>
  <c r="P70" i="5"/>
  <c r="R70" i="5"/>
  <c r="J69" i="5"/>
  <c r="K69" i="5"/>
  <c r="I69" i="5"/>
  <c r="M69" i="5"/>
  <c r="L69" i="5"/>
  <c r="N69" i="5"/>
  <c r="O69" i="5"/>
  <c r="P69" i="5"/>
  <c r="R69" i="5"/>
  <c r="J68" i="5"/>
  <c r="K68" i="5"/>
  <c r="I68" i="5"/>
  <c r="M68" i="5"/>
  <c r="L68" i="5"/>
  <c r="N68" i="5"/>
  <c r="O68" i="5"/>
  <c r="P68" i="5"/>
  <c r="R68" i="5"/>
  <c r="J67" i="5"/>
  <c r="K67" i="5"/>
  <c r="I67" i="5"/>
  <c r="M67" i="5"/>
  <c r="L67" i="5"/>
  <c r="N67" i="5"/>
  <c r="O67" i="5"/>
  <c r="P67" i="5"/>
  <c r="R67" i="5"/>
  <c r="J66" i="5"/>
  <c r="K66" i="5"/>
  <c r="I66" i="5"/>
  <c r="M66" i="5"/>
  <c r="L66" i="5"/>
  <c r="N66" i="5"/>
  <c r="O66" i="5"/>
  <c r="P66" i="5"/>
  <c r="R66" i="5"/>
  <c r="J65" i="5"/>
  <c r="K65" i="5"/>
  <c r="I65" i="5"/>
  <c r="M65" i="5"/>
  <c r="L65" i="5"/>
  <c r="N65" i="5"/>
  <c r="O65" i="5"/>
  <c r="P65" i="5"/>
  <c r="R65" i="5"/>
  <c r="J64" i="5"/>
  <c r="K64" i="5"/>
  <c r="I64" i="5"/>
  <c r="M64" i="5"/>
  <c r="L64" i="5"/>
  <c r="N64" i="5"/>
  <c r="O64" i="5"/>
  <c r="P64" i="5"/>
  <c r="R64" i="5"/>
  <c r="J63" i="5"/>
  <c r="K63" i="5"/>
  <c r="I63" i="5"/>
  <c r="M63" i="5"/>
  <c r="L63" i="5"/>
  <c r="N63" i="5"/>
  <c r="O63" i="5"/>
  <c r="P63" i="5"/>
  <c r="R63" i="5"/>
  <c r="J62" i="5"/>
  <c r="K62" i="5"/>
  <c r="I62" i="5"/>
  <c r="M62" i="5"/>
  <c r="L62" i="5"/>
  <c r="N62" i="5"/>
  <c r="O62" i="5"/>
  <c r="P62" i="5"/>
  <c r="R62" i="5"/>
  <c r="J61" i="5"/>
  <c r="K61" i="5"/>
  <c r="I61" i="5"/>
  <c r="M61" i="5"/>
  <c r="L61" i="5"/>
  <c r="N61" i="5"/>
  <c r="O61" i="5"/>
  <c r="P61" i="5"/>
  <c r="R61" i="5"/>
  <c r="J60" i="5"/>
  <c r="K60" i="5"/>
  <c r="I60" i="5"/>
  <c r="M60" i="5"/>
  <c r="L60" i="5"/>
  <c r="N60" i="5"/>
  <c r="O60" i="5"/>
  <c r="P60" i="5"/>
  <c r="R60" i="5"/>
  <c r="K58" i="5"/>
  <c r="M58" i="5"/>
  <c r="J58" i="5"/>
  <c r="I58" i="5"/>
  <c r="L58" i="5"/>
  <c r="N58" i="5"/>
  <c r="O58" i="5"/>
  <c r="P58" i="5"/>
  <c r="R58" i="5"/>
  <c r="Q57" i="5"/>
  <c r="J59" i="5"/>
  <c r="I59" i="5"/>
  <c r="J54" i="5"/>
  <c r="K54" i="5"/>
  <c r="I54" i="5"/>
  <c r="M54" i="5"/>
  <c r="L54" i="5"/>
  <c r="N54" i="5"/>
  <c r="O54" i="5"/>
  <c r="P54" i="5"/>
  <c r="R54" i="5"/>
  <c r="J53" i="5"/>
  <c r="K53" i="5"/>
  <c r="I53" i="5"/>
  <c r="M53" i="5"/>
  <c r="L53" i="5"/>
  <c r="N53" i="5"/>
  <c r="O53" i="5"/>
  <c r="P53" i="5"/>
  <c r="R53" i="5"/>
  <c r="J52" i="5"/>
  <c r="K52" i="5"/>
  <c r="I52" i="5"/>
  <c r="M52" i="5"/>
  <c r="L52" i="5"/>
  <c r="N52" i="5"/>
  <c r="O52" i="5"/>
  <c r="P52" i="5"/>
  <c r="R52" i="5"/>
  <c r="J51" i="5"/>
  <c r="K51" i="5"/>
  <c r="I51" i="5"/>
  <c r="M51" i="5"/>
  <c r="L51" i="5"/>
  <c r="N51" i="5"/>
  <c r="O51" i="5"/>
  <c r="P51" i="5"/>
  <c r="R51" i="5"/>
  <c r="J50" i="5"/>
  <c r="K50" i="5"/>
  <c r="I50" i="5"/>
  <c r="M50" i="5"/>
  <c r="L50" i="5"/>
  <c r="N50" i="5"/>
  <c r="O50" i="5"/>
  <c r="P50" i="5"/>
  <c r="R50" i="5"/>
  <c r="J49" i="5"/>
  <c r="K49" i="5"/>
  <c r="I49" i="5"/>
  <c r="M49" i="5"/>
  <c r="L49" i="5"/>
  <c r="N49" i="5"/>
  <c r="O49" i="5"/>
  <c r="P49" i="5"/>
  <c r="R49" i="5"/>
  <c r="J48" i="5"/>
  <c r="K48" i="5"/>
  <c r="I48" i="5"/>
  <c r="M48" i="5"/>
  <c r="L48" i="5"/>
  <c r="N48" i="5"/>
  <c r="O48" i="5"/>
  <c r="P48" i="5"/>
  <c r="R48" i="5"/>
  <c r="J47" i="5"/>
  <c r="K47" i="5"/>
  <c r="I47" i="5"/>
  <c r="M47" i="5"/>
  <c r="L47" i="5"/>
  <c r="N47" i="5"/>
  <c r="O47" i="5"/>
  <c r="P47" i="5"/>
  <c r="R47" i="5"/>
  <c r="J46" i="5"/>
  <c r="K46" i="5"/>
  <c r="I46" i="5"/>
  <c r="M46" i="5"/>
  <c r="L46" i="5"/>
  <c r="N46" i="5"/>
  <c r="O46" i="5"/>
  <c r="P46" i="5"/>
  <c r="R46" i="5"/>
  <c r="J45" i="5"/>
  <c r="K45" i="5"/>
  <c r="I45" i="5"/>
  <c r="M45" i="5"/>
  <c r="L45" i="5"/>
  <c r="N45" i="5"/>
  <c r="O45" i="5"/>
  <c r="P45" i="5"/>
  <c r="R45" i="5"/>
  <c r="J44" i="5"/>
  <c r="K44" i="5"/>
  <c r="I44" i="5"/>
  <c r="M44" i="5"/>
  <c r="L44" i="5"/>
  <c r="N44" i="5"/>
  <c r="O44" i="5"/>
  <c r="P44" i="5"/>
  <c r="R44" i="5"/>
  <c r="J43" i="5"/>
  <c r="K43" i="5"/>
  <c r="I43" i="5"/>
  <c r="M43" i="5"/>
  <c r="L43" i="5"/>
  <c r="N43" i="5"/>
  <c r="O43" i="5"/>
  <c r="P43" i="5"/>
  <c r="R43" i="5"/>
  <c r="J42" i="5"/>
  <c r="K42" i="5"/>
  <c r="I42" i="5"/>
  <c r="M42" i="5"/>
  <c r="L42" i="5"/>
  <c r="N42" i="5"/>
  <c r="O42" i="5"/>
  <c r="P42" i="5"/>
  <c r="R42" i="5"/>
  <c r="J41" i="5"/>
  <c r="K41" i="5"/>
  <c r="I41" i="5"/>
  <c r="M41" i="5"/>
  <c r="L41" i="5"/>
  <c r="N41" i="5"/>
  <c r="O41" i="5"/>
  <c r="P41" i="5"/>
  <c r="R41" i="5"/>
  <c r="J40" i="5"/>
  <c r="K40" i="5"/>
  <c r="I40" i="5"/>
  <c r="M40" i="5"/>
  <c r="L40" i="5"/>
  <c r="N40" i="5"/>
  <c r="O40" i="5"/>
  <c r="P40" i="5"/>
  <c r="R40" i="5"/>
  <c r="J39" i="5"/>
  <c r="K39" i="5"/>
  <c r="I39" i="5"/>
  <c r="M39" i="5"/>
  <c r="L39" i="5"/>
  <c r="N39" i="5"/>
  <c r="O39" i="5"/>
  <c r="P39" i="5"/>
  <c r="R39" i="5"/>
  <c r="J38" i="5"/>
  <c r="K38" i="5"/>
  <c r="I38" i="5"/>
  <c r="M38" i="5"/>
  <c r="L38" i="5"/>
  <c r="N38" i="5"/>
  <c r="O38" i="5"/>
  <c r="P38" i="5"/>
  <c r="R38" i="5"/>
  <c r="J36" i="5"/>
  <c r="K36" i="5"/>
  <c r="I36" i="5"/>
  <c r="M36" i="5"/>
  <c r="L36" i="5"/>
  <c r="N36" i="5"/>
  <c r="O36" i="5"/>
  <c r="P36" i="5"/>
  <c r="R36" i="5"/>
  <c r="J35" i="5"/>
  <c r="K35" i="5"/>
  <c r="I35" i="5"/>
  <c r="M35" i="5"/>
  <c r="L35" i="5"/>
  <c r="N35" i="5"/>
  <c r="O35" i="5"/>
  <c r="P35" i="5"/>
  <c r="R35" i="5"/>
  <c r="M34" i="5"/>
  <c r="K34" i="5"/>
  <c r="J34" i="5"/>
  <c r="I34" i="5"/>
  <c r="L34" i="5"/>
  <c r="N34" i="5"/>
  <c r="O34" i="5"/>
  <c r="P34" i="5"/>
  <c r="R34" i="5"/>
  <c r="Q33" i="5"/>
  <c r="J37" i="5"/>
  <c r="I37" i="5"/>
  <c r="K30" i="5"/>
  <c r="M30" i="5"/>
  <c r="L30" i="5"/>
  <c r="N30" i="5"/>
  <c r="O30" i="5"/>
  <c r="P30" i="5"/>
  <c r="R30" i="5"/>
  <c r="K29" i="5"/>
  <c r="M29" i="5"/>
  <c r="L29" i="5"/>
  <c r="N29" i="5"/>
  <c r="O29" i="5"/>
  <c r="P29" i="5"/>
  <c r="R29" i="5"/>
  <c r="K28" i="5"/>
  <c r="M28" i="5"/>
  <c r="L28" i="5"/>
  <c r="N28" i="5"/>
  <c r="O28" i="5"/>
  <c r="P28" i="5"/>
  <c r="R28" i="5"/>
  <c r="K27" i="5"/>
  <c r="M27" i="5"/>
  <c r="L27" i="5"/>
  <c r="N27" i="5"/>
  <c r="O27" i="5"/>
  <c r="P27" i="5"/>
  <c r="R27" i="5"/>
  <c r="K26" i="5"/>
  <c r="M26" i="5"/>
  <c r="L26" i="5"/>
  <c r="N26" i="5"/>
  <c r="O26" i="5"/>
  <c r="P26" i="5"/>
  <c r="R26" i="5"/>
  <c r="K25" i="5"/>
  <c r="M25" i="5"/>
  <c r="L25" i="5"/>
  <c r="N25" i="5"/>
  <c r="O25" i="5"/>
  <c r="P25" i="5"/>
  <c r="R25" i="5"/>
  <c r="K24" i="5"/>
  <c r="M24" i="5"/>
  <c r="L24" i="5"/>
  <c r="N24" i="5"/>
  <c r="O24" i="5"/>
  <c r="P24" i="5"/>
  <c r="R24" i="5"/>
  <c r="K23" i="5"/>
  <c r="M23" i="5"/>
  <c r="L23" i="5"/>
  <c r="N23" i="5"/>
  <c r="O23" i="5"/>
  <c r="P23" i="5"/>
  <c r="R23" i="5"/>
  <c r="K22" i="5"/>
  <c r="M22" i="5"/>
  <c r="L22" i="5"/>
  <c r="N22" i="5"/>
  <c r="O22" i="5"/>
  <c r="P22" i="5"/>
  <c r="R22" i="5"/>
  <c r="K21" i="5"/>
  <c r="M21" i="5"/>
  <c r="L21" i="5"/>
  <c r="N21" i="5"/>
  <c r="O21" i="5"/>
  <c r="P21" i="5"/>
  <c r="R21" i="5"/>
  <c r="K20" i="5"/>
  <c r="M20" i="5"/>
  <c r="L20" i="5"/>
  <c r="N20" i="5"/>
  <c r="O20" i="5"/>
  <c r="P20" i="5"/>
  <c r="R20" i="5"/>
  <c r="K19" i="5"/>
  <c r="M19" i="5"/>
  <c r="L19" i="5"/>
  <c r="N19" i="5"/>
  <c r="O19" i="5"/>
  <c r="P19" i="5"/>
  <c r="R19" i="5"/>
  <c r="K18" i="5"/>
  <c r="M18" i="5"/>
  <c r="L18" i="5"/>
  <c r="N18" i="5"/>
  <c r="O18" i="5"/>
  <c r="P18" i="5"/>
  <c r="R18" i="5"/>
  <c r="K17" i="5"/>
  <c r="M17" i="5"/>
  <c r="L17" i="5"/>
  <c r="N17" i="5"/>
  <c r="O17" i="5"/>
  <c r="P17" i="5"/>
  <c r="R17" i="5"/>
  <c r="K16" i="5"/>
  <c r="M16" i="5"/>
  <c r="L16" i="5"/>
  <c r="N16" i="5"/>
  <c r="O16" i="5"/>
  <c r="P16" i="5"/>
  <c r="R16" i="5"/>
  <c r="K14" i="5"/>
  <c r="M14" i="5"/>
  <c r="L14" i="5"/>
  <c r="N14" i="5"/>
  <c r="O14" i="5"/>
  <c r="P14" i="5"/>
  <c r="R14" i="5"/>
  <c r="K13" i="5"/>
  <c r="M13" i="5"/>
  <c r="L13" i="5"/>
  <c r="N13" i="5"/>
  <c r="O13" i="5"/>
  <c r="P13" i="5"/>
  <c r="R13" i="5"/>
  <c r="K12" i="5"/>
  <c r="M12" i="5"/>
  <c r="L12" i="5"/>
  <c r="N12" i="5"/>
  <c r="O12" i="5"/>
  <c r="P12" i="5"/>
  <c r="R12" i="5"/>
  <c r="K11" i="5"/>
  <c r="M11" i="5"/>
  <c r="L11" i="5"/>
  <c r="N11" i="5"/>
  <c r="O11" i="5"/>
  <c r="P11" i="5"/>
  <c r="R11" i="5"/>
  <c r="I10" i="5"/>
  <c r="I15" i="5"/>
  <c r="J15" i="5"/>
  <c r="Q9" i="5"/>
  <c r="M10" i="5"/>
  <c r="J10" i="5"/>
  <c r="K10" i="5"/>
  <c r="I11" i="5"/>
  <c r="J11" i="5"/>
  <c r="L10" i="5"/>
  <c r="N10" i="5"/>
  <c r="O10" i="5"/>
  <c r="P10" i="5"/>
  <c r="R10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4" i="5"/>
  <c r="I14" i="5"/>
  <c r="J13" i="5"/>
  <c r="I13" i="5"/>
  <c r="J12" i="5"/>
  <c r="I12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174" i="6"/>
  <c r="F157" i="6"/>
  <c r="F172" i="6"/>
  <c r="F167" i="6"/>
  <c r="F159" i="6"/>
  <c r="F164" i="6"/>
  <c r="F166" i="6"/>
  <c r="F169" i="6"/>
  <c r="F171" i="6"/>
  <c r="F161" i="6"/>
  <c r="F156" i="6"/>
  <c r="F158" i="6"/>
  <c r="F163" i="6"/>
  <c r="F162" i="6"/>
  <c r="F170" i="6"/>
  <c r="F173" i="6"/>
  <c r="F165" i="6"/>
  <c r="F155" i="6"/>
  <c r="F160" i="6"/>
  <c r="F154" i="6"/>
  <c r="F168" i="6"/>
  <c r="F136" i="6"/>
  <c r="F150" i="6"/>
  <c r="F137" i="6"/>
  <c r="F144" i="6"/>
  <c r="F146" i="6"/>
  <c r="F138" i="6"/>
  <c r="F149" i="6"/>
  <c r="F135" i="6"/>
  <c r="F140" i="6"/>
  <c r="F132" i="6"/>
  <c r="F145" i="6"/>
  <c r="F131" i="6"/>
  <c r="F147" i="6"/>
  <c r="F130" i="6"/>
  <c r="F139" i="6"/>
  <c r="F134" i="6"/>
  <c r="F148" i="6"/>
  <c r="F142" i="6"/>
  <c r="F133" i="6"/>
  <c r="F141" i="6"/>
  <c r="F143" i="6"/>
  <c r="F112" i="6"/>
  <c r="F108" i="6"/>
  <c r="F117" i="6"/>
  <c r="F111" i="6"/>
  <c r="F114" i="6"/>
  <c r="F116" i="6"/>
  <c r="F113" i="6"/>
  <c r="F115" i="6"/>
  <c r="F107" i="6"/>
  <c r="F125" i="6"/>
  <c r="F118" i="6"/>
  <c r="F124" i="6"/>
  <c r="F122" i="6"/>
  <c r="F123" i="6"/>
  <c r="F120" i="6"/>
  <c r="F106" i="6"/>
  <c r="F119" i="6"/>
  <c r="F126" i="6"/>
  <c r="F121" i="6"/>
  <c r="F110" i="6"/>
  <c r="F109" i="6"/>
  <c r="F99" i="6"/>
  <c r="F83" i="6"/>
  <c r="F101" i="6"/>
  <c r="F85" i="6"/>
  <c r="F88" i="6"/>
  <c r="F84" i="6"/>
  <c r="F97" i="6"/>
  <c r="F92" i="6"/>
  <c r="F102" i="6"/>
  <c r="F96" i="6"/>
  <c r="F93" i="6"/>
  <c r="F94" i="6"/>
  <c r="F100" i="6"/>
  <c r="F87" i="6"/>
  <c r="F95" i="6"/>
  <c r="F89" i="6"/>
  <c r="F86" i="6"/>
  <c r="F98" i="6"/>
  <c r="F90" i="6"/>
  <c r="F82" i="6"/>
  <c r="F91" i="6"/>
  <c r="F59" i="6"/>
  <c r="F67" i="6"/>
  <c r="F73" i="6"/>
  <c r="F76" i="6"/>
  <c r="F69" i="6"/>
  <c r="F78" i="6"/>
  <c r="F68" i="6"/>
  <c r="F70" i="6"/>
  <c r="F58" i="6"/>
  <c r="F65" i="6"/>
  <c r="F64" i="6"/>
  <c r="F74" i="6"/>
  <c r="F66" i="6"/>
  <c r="F77" i="6"/>
  <c r="F75" i="6"/>
  <c r="F62" i="6"/>
  <c r="F63" i="6"/>
  <c r="F72" i="6"/>
  <c r="F71" i="6"/>
  <c r="F60" i="6"/>
  <c r="F61" i="6"/>
  <c r="F37" i="6"/>
  <c r="F40" i="6"/>
  <c r="F36" i="6"/>
  <c r="F50" i="6"/>
  <c r="F34" i="6"/>
  <c r="F52" i="6"/>
  <c r="F46" i="6"/>
  <c r="F45" i="6"/>
  <c r="F48" i="6"/>
  <c r="F53" i="6"/>
  <c r="F49" i="6"/>
  <c r="F42" i="6"/>
  <c r="F39" i="6"/>
  <c r="F38" i="6"/>
  <c r="F41" i="6"/>
  <c r="F43" i="6"/>
  <c r="F54" i="6"/>
  <c r="F47" i="6"/>
  <c r="F35" i="6"/>
  <c r="F51" i="6"/>
  <c r="F44" i="6"/>
  <c r="F15" i="6"/>
  <c r="F18" i="6"/>
  <c r="F29" i="6"/>
  <c r="F14" i="6"/>
  <c r="F30" i="6"/>
  <c r="F23" i="6"/>
  <c r="F17" i="6"/>
  <c r="F22" i="6"/>
  <c r="F11" i="6"/>
  <c r="F24" i="6"/>
  <c r="F25" i="6"/>
  <c r="F27" i="6"/>
  <c r="F13" i="6"/>
  <c r="F21" i="6"/>
  <c r="F28" i="6"/>
  <c r="F16" i="6"/>
  <c r="F26" i="6"/>
  <c r="F20" i="6"/>
  <c r="F19" i="6"/>
  <c r="F12" i="6"/>
  <c r="F10" i="6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58" i="4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AC23" i="2"/>
  <c r="S23" i="2"/>
  <c r="J23" i="2"/>
  <c r="AC22" i="2"/>
  <c r="S22" i="2"/>
  <c r="J22" i="2"/>
  <c r="AC21" i="2"/>
  <c r="S21" i="2"/>
  <c r="J21" i="2"/>
  <c r="AC20" i="2"/>
  <c r="S20" i="2"/>
  <c r="J20" i="2"/>
  <c r="AC19" i="2"/>
  <c r="S19" i="2"/>
  <c r="J19" i="2"/>
  <c r="AC18" i="2"/>
  <c r="S18" i="2"/>
  <c r="J18" i="2"/>
  <c r="AC17" i="2"/>
  <c r="S17" i="2"/>
  <c r="J17" i="2"/>
  <c r="AC16" i="2"/>
  <c r="S16" i="2"/>
  <c r="J16" i="2"/>
  <c r="AC15" i="2"/>
  <c r="S15" i="2"/>
  <c r="J15" i="2"/>
  <c r="AC14" i="2"/>
  <c r="S14" i="2"/>
  <c r="J14" i="2"/>
  <c r="AC13" i="2"/>
  <c r="S13" i="2"/>
  <c r="J13" i="2"/>
  <c r="AC12" i="2"/>
  <c r="S12" i="2"/>
  <c r="J12" i="2"/>
  <c r="AC11" i="2"/>
  <c r="S11" i="2"/>
  <c r="J11" i="2"/>
  <c r="AC10" i="2"/>
  <c r="S10" i="2"/>
  <c r="J10" i="2"/>
  <c r="AC9" i="2"/>
  <c r="S9" i="2"/>
  <c r="J9" i="2"/>
  <c r="AC8" i="2"/>
  <c r="S8" i="2"/>
  <c r="J8" i="2"/>
  <c r="AC7" i="2"/>
  <c r="S7" i="2"/>
  <c r="J7" i="2"/>
  <c r="AC6" i="2"/>
  <c r="S6" i="2"/>
  <c r="J6" i="2"/>
  <c r="AC5" i="2"/>
  <c r="S5" i="2"/>
  <c r="J5" i="2"/>
  <c r="AC4" i="2"/>
  <c r="S4" i="2"/>
  <c r="J4" i="2"/>
  <c r="AC3" i="2"/>
  <c r="S3" i="2"/>
  <c r="J3" i="2"/>
</calcChain>
</file>

<file path=xl/comments1.xml><?xml version="1.0" encoding="utf-8"?>
<comments xmlns="http://schemas.openxmlformats.org/spreadsheetml/2006/main">
  <authors>
    <author>Paul Heine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Paul Heine:</t>
        </r>
        <r>
          <rPr>
            <sz val="9"/>
            <color indexed="81"/>
            <rFont val="Tahoma"/>
            <charset val="1"/>
          </rPr>
          <t xml:space="preserve">
"GWS" = Gas Well Sample</t>
        </r>
      </text>
    </comment>
  </commentList>
</comments>
</file>

<file path=xl/comments2.xml><?xml version="1.0" encoding="utf-8"?>
<comments xmlns="http://schemas.openxmlformats.org/spreadsheetml/2006/main">
  <authors>
    <author>Paul Heine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aka "RROF".</t>
        </r>
      </text>
    </comment>
    <comment ref="D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B183" authorId="0" shapeId="0">
      <text>
        <r>
          <rPr>
            <b/>
            <sz val="9"/>
            <color indexed="81"/>
            <rFont val="Tahoma"/>
            <charset val="1"/>
          </rPr>
          <t>Paul Heine:</t>
        </r>
        <r>
          <rPr>
            <sz val="9"/>
            <color indexed="81"/>
            <rFont val="Tahoma"/>
            <charset val="1"/>
          </rPr>
          <t xml:space="preserve">
ORTs are Anna's samples; get starting wt.</t>
        </r>
      </text>
    </comment>
  </commentList>
</comments>
</file>

<file path=xl/comments3.xml><?xml version="1.0" encoding="utf-8"?>
<comments xmlns="http://schemas.openxmlformats.org/spreadsheetml/2006/main">
  <authors>
    <author>Paul Heine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aka "RROF".</t>
        </r>
      </text>
    </comment>
    <comment ref="D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L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B183" authorId="0" shapeId="0">
      <text>
        <r>
          <rPr>
            <b/>
            <sz val="9"/>
            <color indexed="81"/>
            <rFont val="Tahoma"/>
            <charset val="1"/>
          </rPr>
          <t>Paul Heine:</t>
        </r>
        <r>
          <rPr>
            <sz val="9"/>
            <color indexed="81"/>
            <rFont val="Tahoma"/>
            <charset val="1"/>
          </rPr>
          <t xml:space="preserve">
ORTs are Anna's samples; get starting wt.</t>
        </r>
      </text>
    </comment>
  </commentList>
</comments>
</file>

<file path=xl/comments4.xml><?xml version="1.0" encoding="utf-8"?>
<comments xmlns="http://schemas.openxmlformats.org/spreadsheetml/2006/main">
  <authors>
    <author>Paul Heine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B11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aka "RROF".</t>
        </r>
      </text>
    </comment>
    <comment ref="D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B178" authorId="0" shapeId="0">
      <text>
        <r>
          <rPr>
            <b/>
            <sz val="9"/>
            <color indexed="81"/>
            <rFont val="Tahoma"/>
            <charset val="1"/>
          </rPr>
          <t>Paul Heine:</t>
        </r>
        <r>
          <rPr>
            <sz val="9"/>
            <color indexed="81"/>
            <rFont val="Tahoma"/>
            <charset val="1"/>
          </rPr>
          <t xml:space="preserve">
ORTs are Anna's samples; get starting wt.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2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2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2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</commentList>
</comments>
</file>

<file path=xl/comments5.xml><?xml version="1.0" encoding="utf-8"?>
<comments xmlns="http://schemas.openxmlformats.org/spreadsheetml/2006/main">
  <authors>
    <author>Paul Heine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</commentList>
</comments>
</file>

<file path=xl/comments6.xml><?xml version="1.0" encoding="utf-8"?>
<comments xmlns="http://schemas.openxmlformats.org/spreadsheetml/2006/main">
  <authors>
    <author>Paul Heine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pre-sieve total corrected for tare wt.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corrected for tare wt.</t>
        </r>
      </text>
    </comment>
  </commentList>
</comments>
</file>

<file path=xl/sharedStrings.xml><?xml version="1.0" encoding="utf-8"?>
<sst xmlns="http://schemas.openxmlformats.org/spreadsheetml/2006/main" count="2903" uniqueCount="338">
  <si>
    <t>Watershed 1</t>
  </si>
  <si>
    <t>50-100</t>
  </si>
  <si>
    <t>100-150</t>
  </si>
  <si>
    <t>150-200</t>
  </si>
  <si>
    <t>200-250</t>
  </si>
  <si>
    <t>250-300</t>
  </si>
  <si>
    <t>300-350</t>
  </si>
  <si>
    <t>350-400</t>
  </si>
  <si>
    <t>400-450</t>
  </si>
  <si>
    <t>450-500</t>
  </si>
  <si>
    <t>OF</t>
  </si>
  <si>
    <t>Reference 4</t>
  </si>
  <si>
    <t>HW</t>
  </si>
  <si>
    <t>Ridge rd.</t>
  </si>
  <si>
    <t>CF</t>
  </si>
  <si>
    <t>LT 2-10</t>
  </si>
  <si>
    <t>Research area</t>
  </si>
  <si>
    <t>Treatment</t>
  </si>
  <si>
    <t>Depth</t>
  </si>
  <si>
    <t>Sample date</t>
  </si>
  <si>
    <t>Comments</t>
  </si>
  <si>
    <t>H2 Pasture</t>
  </si>
  <si>
    <t>Dove Field 1</t>
  </si>
  <si>
    <t>Dove Field 2</t>
  </si>
  <si>
    <t>T1</t>
  </si>
  <si>
    <t>T2</t>
  </si>
  <si>
    <t>T3</t>
  </si>
  <si>
    <t>T4</t>
  </si>
  <si>
    <t>T5</t>
  </si>
  <si>
    <t>T6</t>
  </si>
  <si>
    <t>Dove Field 3</t>
  </si>
  <si>
    <t>plot label was missing</t>
  </si>
  <si>
    <t>400-440</t>
  </si>
  <si>
    <t>NO SAMPLE</t>
  </si>
  <si>
    <t>hit failure at 440cm</t>
  </si>
  <si>
    <t>Total soil wgt</t>
  </si>
  <si>
    <t>LT Dove 2 and T5</t>
  </si>
  <si>
    <t>duplicate samples collected in field, one for Duke, one for UGA; to calculate correct % &gt;2mm fraction, take the average of &lt;2 and &gt;2 mm weights.</t>
  </si>
  <si>
    <t xml:space="preserve">&gt;2mm </t>
  </si>
  <si>
    <t>Plot Name</t>
  </si>
  <si>
    <t>sample may have been taken back to UGA by mistake</t>
  </si>
  <si>
    <t>total wt not recorded on bag</t>
  </si>
  <si>
    <t>plot label was missing; duplicate samples collected in field, one for Duke, one for UGA; to calculate correct % &gt;2mm fraction, take the average of &lt;2 and &gt;2 mm weights.</t>
  </si>
  <si>
    <t>Total soil wgt 'B'</t>
  </si>
  <si>
    <t>&gt;2mm 'B'</t>
  </si>
  <si>
    <t>air-drying in A240, not sieved</t>
  </si>
  <si>
    <t>aka "W1 Pines"</t>
  </si>
  <si>
    <t>aka "LT2-10 Pine"</t>
  </si>
  <si>
    <t>aka "H2 Hardwood"</t>
  </si>
  <si>
    <t>aka "RR P1" or "Ridge rd. Old Field Pine 1"</t>
  </si>
  <si>
    <t>aka "LT Dove Field 1"</t>
  </si>
  <si>
    <t>Beaker ID</t>
  </si>
  <si>
    <t>Mass (g)</t>
  </si>
  <si>
    <t>TEXTURE ANALYSIS:  Pipette Method</t>
  </si>
  <si>
    <t>Samples:</t>
  </si>
  <si>
    <t>Collection:</t>
  </si>
  <si>
    <t>Analyst:</t>
  </si>
  <si>
    <t>Note: unless otherwise noted, AD starting mass is 50.00g.</t>
  </si>
  <si>
    <t>Beakers evaporated to dryness at 90C, oven-dried overnight at 150C, then equilibrated to room temperature in dessicator before obtaining OD mass.</t>
  </si>
  <si>
    <t>Sample</t>
  </si>
  <si>
    <t>Beaker Wt.</t>
  </si>
  <si>
    <t>Wt., 1st Rdg.</t>
  </si>
  <si>
    <t>Wt., 2nd Rdg.</t>
  </si>
  <si>
    <t>Aliquot 1</t>
  </si>
  <si>
    <t>Aliquot 2</t>
  </si>
  <si>
    <t>&lt;2 um</t>
  </si>
  <si>
    <t>2-50 um</t>
  </si>
  <si>
    <t>&gt;50 um</t>
  </si>
  <si>
    <t>% clay</t>
  </si>
  <si>
    <t>% silt</t>
  </si>
  <si>
    <t>% sand</t>
  </si>
  <si>
    <t>CALGON BLKS</t>
  </si>
  <si>
    <t>ID</t>
  </si>
  <si>
    <t>1st Rdg.</t>
  </si>
  <si>
    <t>(beaker + soil)</t>
  </si>
  <si>
    <t>2nd Rdg.</t>
  </si>
  <si>
    <t>(g)</t>
  </si>
  <si>
    <t>(&lt;2 um)</t>
  </si>
  <si>
    <t>(2-50 um)</t>
  </si>
  <si>
    <t>(&gt;50 um)</t>
  </si>
  <si>
    <t>Analysis Date</t>
  </si>
  <si>
    <t>May-July, 2015</t>
  </si>
  <si>
    <t>prh</t>
  </si>
  <si>
    <t>temp: 21.7</t>
  </si>
  <si>
    <t>GWS T2 250-300</t>
  </si>
  <si>
    <t>GWS T4 350-400</t>
  </si>
  <si>
    <t>GWS T3 400-450</t>
  </si>
  <si>
    <t>GWS T6 200-250</t>
  </si>
  <si>
    <t>GWS T3 300-350</t>
  </si>
  <si>
    <t>GWS DOVE1 400-450</t>
  </si>
  <si>
    <t>GWS T4 450-500</t>
  </si>
  <si>
    <t>GWS T2 150-200</t>
  </si>
  <si>
    <t>GWS T2 400-450</t>
  </si>
  <si>
    <t>CCZO Gas Well Samples (GWS)</t>
  </si>
  <si>
    <t>GWS T3 250-300</t>
  </si>
  <si>
    <t>DO REP</t>
  </si>
  <si>
    <t>GWS DOVE1 50-100</t>
  </si>
  <si>
    <t>GWS T6 50-100</t>
  </si>
  <si>
    <t>GWS T2 50-100</t>
  </si>
  <si>
    <t>GWS T3 150-200</t>
  </si>
  <si>
    <t>GWS T6 100-150</t>
  </si>
  <si>
    <t>GWS T3 100-150</t>
  </si>
  <si>
    <t>GWS T2 200-250</t>
  </si>
  <si>
    <t>GWS T3 350-400</t>
  </si>
  <si>
    <t>GWS T6 400-440</t>
  </si>
  <si>
    <t>GWS T6 350-400</t>
  </si>
  <si>
    <t>temp: 20.0</t>
  </si>
  <si>
    <t>GWS T4 300-350</t>
  </si>
  <si>
    <t>GWS T3 450-500</t>
  </si>
  <si>
    <t>GWS T4 250-300</t>
  </si>
  <si>
    <t>GWS DOVE1 150-200</t>
  </si>
  <si>
    <t>GWS T4 200-250</t>
  </si>
  <si>
    <t>GWS T6 300-350</t>
  </si>
  <si>
    <t>GWS DOVE1 100-150</t>
  </si>
  <si>
    <t>GWS T2 350-400</t>
  </si>
  <si>
    <t>GWS T4 150-200</t>
  </si>
  <si>
    <t>GWS LT2-10 200-250</t>
  </si>
  <si>
    <t>GWS T3 50-100</t>
  </si>
  <si>
    <t>GWS T3 200-250</t>
  </si>
  <si>
    <t>GWS T4 400-450</t>
  </si>
  <si>
    <t>GWS T2 100-150</t>
  </si>
  <si>
    <t>GWS T4 100-150</t>
  </si>
  <si>
    <t>GWS T4 50-100</t>
  </si>
  <si>
    <t>GWS T2 300-350</t>
  </si>
  <si>
    <t>GWS T2 450-500</t>
  </si>
  <si>
    <t>GWS T6 150-200</t>
  </si>
  <si>
    <t>GWS T6 250-300</t>
  </si>
  <si>
    <t>GWS H2HW 150-200</t>
  </si>
  <si>
    <t>GWS LT2-10 450-500</t>
  </si>
  <si>
    <t>GWS DOVE1 300-350</t>
  </si>
  <si>
    <t>temp: 21.6</t>
  </si>
  <si>
    <t>? REP</t>
  </si>
  <si>
    <t>GWS H2HW 200-250</t>
  </si>
  <si>
    <t>GWS H2HW 250-300</t>
  </si>
  <si>
    <t>GWS H2HW 300-350</t>
  </si>
  <si>
    <t>GWS H2HW 400-450</t>
  </si>
  <si>
    <t>GWS H2HW 100-150</t>
  </si>
  <si>
    <t>GWS H2HW 50-100</t>
  </si>
  <si>
    <t>GWS LT2-10 400-450</t>
  </si>
  <si>
    <t>GWS LT2-10 350-400</t>
  </si>
  <si>
    <t>GWS LT2-10 300-350</t>
  </si>
  <si>
    <t>GWS LT2-10 250-300</t>
  </si>
  <si>
    <t>GWS LT2-10 150-200</t>
  </si>
  <si>
    <t>GWS LT2-10 100-150</t>
  </si>
  <si>
    <t>GWS LT2-10 50-100</t>
  </si>
  <si>
    <t>GWS DOVE1 200-250</t>
  </si>
  <si>
    <t>GWS DOVE1 350-400</t>
  </si>
  <si>
    <t>GWS DOVE1 250-300</t>
  </si>
  <si>
    <t>GWS DOVE1 450-500</t>
  </si>
  <si>
    <t>Calgon Blk Avg</t>
  </si>
  <si>
    <t>temp: 21.9</t>
  </si>
  <si>
    <t>GWS R4HW 150-200</t>
  </si>
  <si>
    <t>GWS R4HW 100-150</t>
  </si>
  <si>
    <t>GWS R4HW 50-100</t>
  </si>
  <si>
    <t>GWS R4HW 400-450</t>
  </si>
  <si>
    <t>GWS R4HW 350-400</t>
  </si>
  <si>
    <t>GWS R4HW 300-350</t>
  </si>
  <si>
    <t>GWS R4HW 250-300</t>
  </si>
  <si>
    <t>GWS R4HW 200-250</t>
  </si>
  <si>
    <t>GWS H2HW 450-500</t>
  </si>
  <si>
    <t>GWS H2HW 350-400</t>
  </si>
  <si>
    <t>GWS RRHW 200-250</t>
  </si>
  <si>
    <t>GWS RRHW 150-200</t>
  </si>
  <si>
    <t>GWS RRHW 100-150</t>
  </si>
  <si>
    <t>GWS RRHW 50-100</t>
  </si>
  <si>
    <t>GWS R4HW 450-500</t>
  </si>
  <si>
    <t>GWS RRHW 400-450</t>
  </si>
  <si>
    <t>GWS RROF 50-100</t>
  </si>
  <si>
    <t>GWS RRHW 350-400</t>
  </si>
  <si>
    <t>GWS RRHW 300-350</t>
  </si>
  <si>
    <t>GWS RRHW 250-300</t>
  </si>
  <si>
    <t>GWS W1OF 150-200</t>
  </si>
  <si>
    <t>GWS W1OF 50-100</t>
  </si>
  <si>
    <t>GWS W1OF 100-150</t>
  </si>
  <si>
    <t>GWS T1 200-250</t>
  </si>
  <si>
    <t>GWS T1 150-200</t>
  </si>
  <si>
    <t>GWS T1 400-450</t>
  </si>
  <si>
    <t>GWS T1 450-500</t>
  </si>
  <si>
    <t>GWS T1 250-300</t>
  </si>
  <si>
    <t>GWS RRP1 400-450</t>
  </si>
  <si>
    <t>GWS T1 300-350</t>
  </si>
  <si>
    <t>GWS T1 350-400</t>
  </si>
  <si>
    <t>GWS RROF 350-400</t>
  </si>
  <si>
    <t>GWS RROF 200-250</t>
  </si>
  <si>
    <t>GWS RROF 100-150</t>
  </si>
  <si>
    <t>GWS T1 100-150</t>
  </si>
  <si>
    <t>GWS RROF 150-200</t>
  </si>
  <si>
    <t>GWS RROF 250-300</t>
  </si>
  <si>
    <t>GWS RROF 300-350</t>
  </si>
  <si>
    <t>GWS RROF 450-500</t>
  </si>
  <si>
    <t>GWS T1 50-100</t>
  </si>
  <si>
    <t>temp: 22.4</t>
  </si>
  <si>
    <t>temp: 22.9</t>
  </si>
  <si>
    <t>GWS DOVE2 150-200</t>
  </si>
  <si>
    <t>GWS DOVE2 200-250</t>
  </si>
  <si>
    <t>GWS DOVE2 250-300</t>
  </si>
  <si>
    <t>GWS DOVE2 100-150</t>
  </si>
  <si>
    <t>GWS DOVE2 50-100</t>
  </si>
  <si>
    <t>GWS W1OF 250-300</t>
  </si>
  <si>
    <t>GWS W1OF 300-350</t>
  </si>
  <si>
    <t>GWS W1OF 200-250</t>
  </si>
  <si>
    <t>GWS W1OF 400-450</t>
  </si>
  <si>
    <t>GWS W1OF 350-400</t>
  </si>
  <si>
    <t>GWS W1OF 450-500</t>
  </si>
  <si>
    <t>GWS DOVE3 350-400</t>
  </si>
  <si>
    <t>GWS DOVE3 300-350</t>
  </si>
  <si>
    <t>GWS DOVE3 400-450</t>
  </si>
  <si>
    <t>GWS DOVE3 250-300</t>
  </si>
  <si>
    <t>GWS DOVE3 450-500</t>
  </si>
  <si>
    <t>GWS DOVE3 200-250</t>
  </si>
  <si>
    <t>GWS DOVE3 150-200</t>
  </si>
  <si>
    <t>GWS DOVE3 100-150</t>
  </si>
  <si>
    <t>GWS DOVE3 50-100</t>
  </si>
  <si>
    <t>temp: 23.3</t>
  </si>
  <si>
    <t>H2HW 200-250 REP</t>
  </si>
  <si>
    <t>T4 200-250 REP</t>
  </si>
  <si>
    <t>T3 250-300 REP</t>
  </si>
  <si>
    <t>RRHW 50-100 REP</t>
  </si>
  <si>
    <t>T2 450-500 REP</t>
  </si>
  <si>
    <t>RRP1 400-450 REP</t>
  </si>
  <si>
    <t>DOVE3 350-400 REP</t>
  </si>
  <si>
    <t>GWS T5 400-450</t>
  </si>
  <si>
    <t>GWS T5 450-500</t>
  </si>
  <si>
    <t>GWS T5 100-150</t>
  </si>
  <si>
    <t>GWS T5 200-250</t>
  </si>
  <si>
    <t>GWS T5 350-400</t>
  </si>
  <si>
    <t>GWS T5 250-300</t>
  </si>
  <si>
    <t>GWS T5 150-200</t>
  </si>
  <si>
    <t>GWS T5 300-350</t>
  </si>
  <si>
    <t>GWS DOVE2 300-350</t>
  </si>
  <si>
    <t>GWS DOVE2 350-400</t>
  </si>
  <si>
    <t>GWS DOVE2 400-450</t>
  </si>
  <si>
    <t>GWS DOVE2 450-500</t>
  </si>
  <si>
    <t>GWS T5 50-100</t>
  </si>
  <si>
    <t>Avg (May-Aug)</t>
  </si>
  <si>
    <t>Avg (Aug-Mar)</t>
  </si>
  <si>
    <t>na</t>
  </si>
  <si>
    <t>GWS RROF 400-450</t>
  </si>
  <si>
    <t>RROF 400-450 REP</t>
  </si>
  <si>
    <t>ORT 69161.6</t>
  </si>
  <si>
    <t>ORT 69162.11</t>
  </si>
  <si>
    <t>GWS R1T2 700-750</t>
  </si>
  <si>
    <t>GWS R1T2 600-650</t>
  </si>
  <si>
    <t>GWS R1T2 550-600</t>
  </si>
  <si>
    <t>GWS R1T2 0-50</t>
  </si>
  <si>
    <t>GWS R1T2 650-700</t>
  </si>
  <si>
    <t>GWS R1T2 750-800</t>
  </si>
  <si>
    <t>GWS R1T2 500-550</t>
  </si>
  <si>
    <t>GWS R1T2 800-850</t>
  </si>
  <si>
    <t>GWS R1P2 450-500</t>
  </si>
  <si>
    <t>GWS R1P2 100-150</t>
  </si>
  <si>
    <t>GWS R1P2 400-450</t>
  </si>
  <si>
    <t>GWS R1P2 300-350</t>
  </si>
  <si>
    <t>GWS R1P2 350-400</t>
  </si>
  <si>
    <t>GWS R1P2 250-300</t>
  </si>
  <si>
    <t>GWS R1P2 200-250</t>
  </si>
  <si>
    <t>GWS R1P2 50-100</t>
  </si>
  <si>
    <t>GWS R1P2 0-50</t>
  </si>
  <si>
    <t>GWS R1P2 150-200</t>
  </si>
  <si>
    <t>temp: 22</t>
  </si>
  <si>
    <t>49.18 g</t>
  </si>
  <si>
    <t>49.63 g</t>
  </si>
  <si>
    <t>41.82 g</t>
  </si>
  <si>
    <t>48.78 g</t>
  </si>
  <si>
    <t>Starting mass = 50.00g unless otherwise noted</t>
  </si>
  <si>
    <t>Sample ID at</t>
  </si>
  <si>
    <t>Time of Collection</t>
  </si>
  <si>
    <t>Designation</t>
  </si>
  <si>
    <t>Official CCZO</t>
  </si>
  <si>
    <t>R1 C1</t>
  </si>
  <si>
    <t>R1 C2</t>
  </si>
  <si>
    <t>R1 C3</t>
  </si>
  <si>
    <t>R1 H1</t>
  </si>
  <si>
    <t>R1 P1</t>
  </si>
  <si>
    <t>R4 H1</t>
  </si>
  <si>
    <t>R7 H1</t>
  </si>
  <si>
    <t>R7 P1</t>
  </si>
  <si>
    <t>R1 T1</t>
  </si>
  <si>
    <t>R1 T2</t>
  </si>
  <si>
    <t>R1 T3</t>
  </si>
  <si>
    <t>R1 T4</t>
  </si>
  <si>
    <t>R1 T5</t>
  </si>
  <si>
    <t>R1 T6</t>
  </si>
  <si>
    <t>R4 P1</t>
  </si>
  <si>
    <t>(cm)</t>
  </si>
  <si>
    <t>GWS RRHW 450-500</t>
  </si>
  <si>
    <t>sample missing</t>
  </si>
  <si>
    <t>hit failure at 440 cm</t>
  </si>
  <si>
    <t>GWS T6 450-500</t>
  </si>
  <si>
    <t>no sample</t>
  </si>
  <si>
    <t>40g</t>
  </si>
  <si>
    <t>temp: 23</t>
  </si>
  <si>
    <t>GWS R4H1 0-7.5</t>
  </si>
  <si>
    <t>GWS R4H1 7.5-15</t>
  </si>
  <si>
    <t>GWS R1P1 0-7.5</t>
  </si>
  <si>
    <t>GWS R1P1 7.5-15</t>
  </si>
  <si>
    <t>GWS R1H1 0-7.5</t>
  </si>
  <si>
    <t>GWS R1H1 7.5-15</t>
  </si>
  <si>
    <t>GWS R7P1 0-7.5</t>
  </si>
  <si>
    <t>GWS R7P1 7.5-15</t>
  </si>
  <si>
    <t>GWS R4P1 0-7.5</t>
  </si>
  <si>
    <t>GWS R4P1 7.5-15</t>
  </si>
  <si>
    <t>GWS R7H1 0-7.5</t>
  </si>
  <si>
    <t>GWS R7H1 7.5-15</t>
  </si>
  <si>
    <t>GWS R1C1 0-7.5</t>
  </si>
  <si>
    <t>GWS R1C1 7.5-15</t>
  </si>
  <si>
    <t>GWS R1C2 0-7.5</t>
  </si>
  <si>
    <t>GWS R1C2 7.5-15</t>
  </si>
  <si>
    <t>GWS R1C3 0-7.5</t>
  </si>
  <si>
    <t>GWS R1C3 7.5-15</t>
  </si>
  <si>
    <t>overflow</t>
  </si>
  <si>
    <t>7.5-15</t>
  </si>
  <si>
    <t>0-7.5</t>
  </si>
  <si>
    <t>Avg (Oct-Dec)</t>
  </si>
  <si>
    <t>GWS R4P1 30-50</t>
  </si>
  <si>
    <t>GWS R1C3 30-50</t>
  </si>
  <si>
    <t>GWS R7H1 30-50</t>
  </si>
  <si>
    <t>GWS R4H1 30-50</t>
  </si>
  <si>
    <t>GWS R1C1 30-50</t>
  </si>
  <si>
    <t>GWS R4H1 15-30</t>
  </si>
  <si>
    <t>GWS R7P1 30-50</t>
  </si>
  <si>
    <t>GWS R7P1 30-50 REP</t>
  </si>
  <si>
    <t>GWS R1H1 30-50</t>
  </si>
  <si>
    <t>GWS R1P1 30-50</t>
  </si>
  <si>
    <t>GWS R1C3 15-30</t>
  </si>
  <si>
    <t>GWS R4P1 15-30</t>
  </si>
  <si>
    <t>GWS R1C2 15-30</t>
  </si>
  <si>
    <t>GWS R1C2 30-50</t>
  </si>
  <si>
    <t>GWS R1C1 15-30</t>
  </si>
  <si>
    <t>GWS R1H1 15-30</t>
  </si>
  <si>
    <t>GWS R1C2 0-7.5 REPEAT</t>
  </si>
  <si>
    <t>GWS R1P1 15-30</t>
  </si>
  <si>
    <t>GWS R7P1 15-30</t>
  </si>
  <si>
    <t>GWS R7H1 15-30</t>
  </si>
  <si>
    <t>Research Area</t>
  </si>
  <si>
    <t>Sample ID</t>
  </si>
  <si>
    <t>15-30</t>
  </si>
  <si>
    <t>30-50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</si>
</sst>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m/d/yyyy;@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" fontId="5" fillId="0" borderId="0" xfId="0" applyNumberFormat="1" applyFont="1" applyAlignment="1">
      <alignment horizontal="right"/>
    </xf>
    <xf numFmtId="16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left"/>
    </xf>
    <xf numFmtId="14" fontId="7" fillId="0" borderId="1" xfId="0" applyNumberFormat="1" applyFont="1" applyFill="1" applyBorder="1" applyAlignment="1">
      <alignment horizontal="center"/>
    </xf>
    <xf numFmtId="1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Border="1"/>
    <xf numFmtId="14" fontId="7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/>
    <xf numFmtId="14" fontId="10" fillId="0" borderId="0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5"/>
  <sheetViews>
    <sheetView tabSelected="1" workbookViewId="0">
      <pane ySplit="2" topLeftCell="A3" activePane="bottomLeft" state="frozen"/>
      <selection pane="bottomLeft"/>
    </sheetView>
  </sheetViews>
  <sheetFormatPr defaultRowHeight="11.25" x14ac:dyDescent="0.2"/>
  <cols>
    <col min="1" max="1" width="16.7109375" style="128" customWidth="1"/>
    <col min="2" max="2" width="12.7109375" style="127" customWidth="1"/>
    <col min="3" max="3" width="9.7109375" style="127" customWidth="1"/>
    <col min="4" max="6" width="8.7109375" style="127" customWidth="1"/>
    <col min="7" max="7" width="12.7109375" style="127" customWidth="1"/>
    <col min="8" max="16384" width="9.140625" style="127"/>
  </cols>
  <sheetData>
    <row r="1" spans="1:6" s="80" customFormat="1" ht="11.25" customHeight="1" x14ac:dyDescent="0.2">
      <c r="A1" s="131" t="s">
        <v>265</v>
      </c>
      <c r="B1" s="132" t="s">
        <v>268</v>
      </c>
      <c r="C1" s="132" t="s">
        <v>18</v>
      </c>
      <c r="D1" s="133" t="s">
        <v>68</v>
      </c>
      <c r="E1" s="133" t="s">
        <v>69</v>
      </c>
      <c r="F1" s="133" t="s">
        <v>70</v>
      </c>
    </row>
    <row r="2" spans="1:6" s="80" customFormat="1" x14ac:dyDescent="0.2">
      <c r="A2" s="134" t="s">
        <v>266</v>
      </c>
      <c r="B2" s="135" t="s">
        <v>267</v>
      </c>
      <c r="C2" s="135" t="s">
        <v>284</v>
      </c>
      <c r="D2" s="136" t="s">
        <v>77</v>
      </c>
      <c r="E2" s="136" t="s">
        <v>78</v>
      </c>
      <c r="F2" s="136" t="s">
        <v>79</v>
      </c>
    </row>
    <row r="3" spans="1:6" x14ac:dyDescent="0.2">
      <c r="A3" s="106" t="s">
        <v>304</v>
      </c>
      <c r="B3" s="75" t="s">
        <v>269</v>
      </c>
      <c r="C3" s="126" t="s">
        <v>312</v>
      </c>
      <c r="D3" s="61">
        <v>15.030700000000294</v>
      </c>
      <c r="E3" s="61">
        <v>13.360000000000127</v>
      </c>
      <c r="F3" s="61">
        <v>71.609299999999578</v>
      </c>
    </row>
    <row r="4" spans="1:6" x14ac:dyDescent="0.2">
      <c r="A4" s="106" t="s">
        <v>305</v>
      </c>
      <c r="B4" s="75" t="s">
        <v>269</v>
      </c>
      <c r="C4" s="126" t="s">
        <v>311</v>
      </c>
      <c r="D4" s="61">
        <v>16.398700000000233</v>
      </c>
      <c r="E4" s="61">
        <v>14.103999999999814</v>
      </c>
      <c r="F4" s="61">
        <v>69.497299999999953</v>
      </c>
    </row>
    <row r="5" spans="1:6" x14ac:dyDescent="0.2">
      <c r="A5" s="106" t="s">
        <v>328</v>
      </c>
      <c r="B5" s="109" t="s">
        <v>269</v>
      </c>
      <c r="C5" s="126" t="s">
        <v>336</v>
      </c>
      <c r="D5" s="61">
        <v>38.169000000000111</v>
      </c>
      <c r="E5" s="61">
        <v>17.119999999999891</v>
      </c>
      <c r="F5" s="61">
        <v>44.710999999999999</v>
      </c>
    </row>
    <row r="6" spans="1:6" x14ac:dyDescent="0.2">
      <c r="A6" s="106" t="s">
        <v>318</v>
      </c>
      <c r="B6" s="109" t="s">
        <v>269</v>
      </c>
      <c r="C6" s="126" t="s">
        <v>337</v>
      </c>
      <c r="D6" s="61">
        <v>39.352999999999625</v>
      </c>
      <c r="E6" s="61">
        <v>15.663999999999307</v>
      </c>
      <c r="F6" s="61">
        <v>44.98300000000107</v>
      </c>
    </row>
    <row r="7" spans="1:6" x14ac:dyDescent="0.2">
      <c r="A7" s="99" t="s">
        <v>96</v>
      </c>
      <c r="B7" s="76" t="s">
        <v>269</v>
      </c>
      <c r="C7" s="75" t="s">
        <v>1</v>
      </c>
      <c r="D7" s="61">
        <v>9.2919500000007673</v>
      </c>
      <c r="E7" s="61">
        <v>58.211999999998618</v>
      </c>
      <c r="F7" s="61">
        <v>32.496050000000608</v>
      </c>
    </row>
    <row r="8" spans="1:6" x14ac:dyDescent="0.2">
      <c r="A8" s="99" t="s">
        <v>113</v>
      </c>
      <c r="B8" s="76" t="s">
        <v>269</v>
      </c>
      <c r="C8" s="75" t="s">
        <v>2</v>
      </c>
      <c r="D8" s="61">
        <v>31.266300000000658</v>
      </c>
      <c r="E8" s="61">
        <v>39.411999999999807</v>
      </c>
      <c r="F8" s="61">
        <v>29.321699999999538</v>
      </c>
    </row>
    <row r="9" spans="1:6" x14ac:dyDescent="0.2">
      <c r="A9" s="99" t="s">
        <v>110</v>
      </c>
      <c r="B9" s="76" t="s">
        <v>269</v>
      </c>
      <c r="C9" s="75" t="s">
        <v>3</v>
      </c>
      <c r="D9" s="61">
        <v>15.990299999999449</v>
      </c>
      <c r="E9" s="61">
        <v>26.508000000000038</v>
      </c>
      <c r="F9" s="61">
        <v>57.501700000000511</v>
      </c>
    </row>
    <row r="10" spans="1:6" x14ac:dyDescent="0.2">
      <c r="A10" s="99" t="s">
        <v>145</v>
      </c>
      <c r="B10" s="76" t="s">
        <v>269</v>
      </c>
      <c r="C10" s="75" t="s">
        <v>4</v>
      </c>
      <c r="D10" s="61">
        <v>13.69314999999942</v>
      </c>
      <c r="E10" s="61">
        <v>22.744000000001279</v>
      </c>
      <c r="F10" s="61">
        <v>63.562849999999301</v>
      </c>
    </row>
    <row r="11" spans="1:6" x14ac:dyDescent="0.2">
      <c r="A11" s="99" t="s">
        <v>147</v>
      </c>
      <c r="B11" s="76" t="s">
        <v>269</v>
      </c>
      <c r="C11" s="75" t="s">
        <v>5</v>
      </c>
      <c r="D11" s="61">
        <v>10.969149999999942</v>
      </c>
      <c r="E11" s="61">
        <v>19.403999999999542</v>
      </c>
      <c r="F11" s="61">
        <v>69.626850000000516</v>
      </c>
    </row>
    <row r="12" spans="1:6" x14ac:dyDescent="0.2">
      <c r="A12" s="99" t="s">
        <v>129</v>
      </c>
      <c r="B12" s="76" t="s">
        <v>269</v>
      </c>
      <c r="C12" s="75" t="s">
        <v>6</v>
      </c>
      <c r="D12" s="61">
        <v>7.185149999999382</v>
      </c>
      <c r="E12" s="61">
        <v>22.072000000000571</v>
      </c>
      <c r="F12" s="61">
        <v>70.742850000000047</v>
      </c>
    </row>
    <row r="13" spans="1:6" x14ac:dyDescent="0.2">
      <c r="A13" s="99" t="s">
        <v>146</v>
      </c>
      <c r="B13" s="76" t="s">
        <v>269</v>
      </c>
      <c r="C13" s="75" t="s">
        <v>7</v>
      </c>
      <c r="D13" s="61">
        <v>3.5731499999999841</v>
      </c>
      <c r="E13" s="61">
        <v>19.703999999999269</v>
      </c>
      <c r="F13" s="61">
        <v>76.722850000000747</v>
      </c>
    </row>
    <row r="14" spans="1:6" x14ac:dyDescent="0.2">
      <c r="A14" s="99" t="s">
        <v>89</v>
      </c>
      <c r="B14" s="76" t="s">
        <v>269</v>
      </c>
      <c r="C14" s="75" t="s">
        <v>8</v>
      </c>
      <c r="D14" s="61">
        <v>3.7279500000002344</v>
      </c>
      <c r="E14" s="61">
        <v>20.563999999999396</v>
      </c>
      <c r="F14" s="61">
        <v>75.70805000000037</v>
      </c>
    </row>
    <row r="15" spans="1:6" x14ac:dyDescent="0.2">
      <c r="A15" s="99" t="s">
        <v>148</v>
      </c>
      <c r="B15" s="76" t="s">
        <v>269</v>
      </c>
      <c r="C15" s="75" t="s">
        <v>9</v>
      </c>
      <c r="D15" s="61">
        <v>3.6291500000007062</v>
      </c>
      <c r="E15" s="61">
        <v>18.719999999998436</v>
      </c>
      <c r="F15" s="61">
        <v>77.650850000000858</v>
      </c>
    </row>
    <row r="16" spans="1:6" x14ac:dyDescent="0.2">
      <c r="A16" s="99"/>
      <c r="B16" s="76"/>
      <c r="D16" s="61"/>
      <c r="E16" s="61"/>
      <c r="F16" s="61"/>
    </row>
    <row r="17" spans="1:6" x14ac:dyDescent="0.2">
      <c r="A17" s="106" t="s">
        <v>306</v>
      </c>
      <c r="B17" s="109" t="s">
        <v>270</v>
      </c>
      <c r="C17" s="126" t="s">
        <v>312</v>
      </c>
      <c r="D17" s="61">
        <v>14.192999999999998</v>
      </c>
      <c r="E17" s="61">
        <v>17.648000000000366</v>
      </c>
      <c r="F17" s="61">
        <v>68.158999999999637</v>
      </c>
    </row>
    <row r="18" spans="1:6" x14ac:dyDescent="0.2">
      <c r="A18" s="106" t="s">
        <v>307</v>
      </c>
      <c r="B18" s="75" t="s">
        <v>270</v>
      </c>
      <c r="C18" s="126" t="s">
        <v>311</v>
      </c>
      <c r="D18" s="61">
        <v>25.190699999999921</v>
      </c>
      <c r="E18" s="61">
        <v>19.800000000000182</v>
      </c>
      <c r="F18" s="61">
        <v>55.009299999999897</v>
      </c>
    </row>
    <row r="19" spans="1:6" x14ac:dyDescent="0.2">
      <c r="A19" s="106" t="s">
        <v>326</v>
      </c>
      <c r="B19" s="109" t="s">
        <v>270</v>
      </c>
      <c r="C19" s="126" t="s">
        <v>336</v>
      </c>
      <c r="D19" s="61">
        <v>39.088999999999956</v>
      </c>
      <c r="E19" s="61">
        <v>21.416000000000395</v>
      </c>
      <c r="F19" s="61">
        <v>39.494999999999649</v>
      </c>
    </row>
    <row r="20" spans="1:6" x14ac:dyDescent="0.2">
      <c r="A20" s="106" t="s">
        <v>327</v>
      </c>
      <c r="B20" s="109" t="s">
        <v>270</v>
      </c>
      <c r="C20" s="126" t="s">
        <v>337</v>
      </c>
      <c r="D20" s="61">
        <v>40.896999999999721</v>
      </c>
      <c r="E20" s="61">
        <v>21.512000000000171</v>
      </c>
      <c r="F20" s="61">
        <v>37.591000000000108</v>
      </c>
    </row>
    <row r="21" spans="1:6" x14ac:dyDescent="0.2">
      <c r="A21" s="99" t="s">
        <v>197</v>
      </c>
      <c r="B21" s="76" t="s">
        <v>270</v>
      </c>
      <c r="C21" s="75" t="s">
        <v>1</v>
      </c>
      <c r="D21" s="61">
        <v>8.406049999999766</v>
      </c>
      <c r="E21" s="61">
        <v>57.688000000000564</v>
      </c>
      <c r="F21" s="61">
        <v>33.905949999999677</v>
      </c>
    </row>
    <row r="22" spans="1:6" x14ac:dyDescent="0.2">
      <c r="A22" s="99" t="s">
        <v>196</v>
      </c>
      <c r="B22" s="76" t="s">
        <v>270</v>
      </c>
      <c r="C22" s="75" t="s">
        <v>2</v>
      </c>
      <c r="D22" s="61">
        <v>5.5940500000007773</v>
      </c>
      <c r="E22" s="61">
        <v>52.715999999998076</v>
      </c>
      <c r="F22" s="61">
        <v>41.689950000001147</v>
      </c>
    </row>
    <row r="23" spans="1:6" x14ac:dyDescent="0.2">
      <c r="A23" s="99" t="s">
        <v>193</v>
      </c>
      <c r="B23" s="76" t="s">
        <v>270</v>
      </c>
      <c r="C23" s="75" t="s">
        <v>3</v>
      </c>
      <c r="D23" s="61">
        <v>11.238049999999419</v>
      </c>
      <c r="E23" s="61">
        <v>34.8599999999999</v>
      </c>
      <c r="F23" s="61">
        <v>53.901950000000689</v>
      </c>
    </row>
    <row r="24" spans="1:6" x14ac:dyDescent="0.2">
      <c r="A24" s="99" t="s">
        <v>194</v>
      </c>
      <c r="B24" s="76" t="s">
        <v>270</v>
      </c>
      <c r="C24" s="75" t="s">
        <v>4</v>
      </c>
      <c r="D24" s="61">
        <v>9.7260499999992476</v>
      </c>
      <c r="E24" s="61">
        <v>28.136000000001786</v>
      </c>
      <c r="F24" s="61">
        <v>62.137949999998966</v>
      </c>
    </row>
    <row r="25" spans="1:6" x14ac:dyDescent="0.2">
      <c r="A25" s="99" t="s">
        <v>195</v>
      </c>
      <c r="B25" s="76" t="s">
        <v>270</v>
      </c>
      <c r="C25" s="75" t="s">
        <v>5</v>
      </c>
      <c r="D25" s="61">
        <v>4.9860500000010575</v>
      </c>
      <c r="E25" s="61">
        <v>21.071999999999207</v>
      </c>
      <c r="F25" s="61">
        <v>73.941949999999736</v>
      </c>
    </row>
    <row r="26" spans="1:6" x14ac:dyDescent="0.2">
      <c r="A26" s="99" t="s">
        <v>229</v>
      </c>
      <c r="B26" s="76" t="s">
        <v>270</v>
      </c>
      <c r="C26" s="75" t="s">
        <v>6</v>
      </c>
      <c r="D26" s="61">
        <v>6.9158999999985866</v>
      </c>
      <c r="E26" s="61">
        <v>25.356000000000449</v>
      </c>
      <c r="F26" s="61">
        <v>67.728100000000964</v>
      </c>
    </row>
    <row r="27" spans="1:6" x14ac:dyDescent="0.2">
      <c r="A27" s="99" t="s">
        <v>230</v>
      </c>
      <c r="B27" s="76" t="s">
        <v>270</v>
      </c>
      <c r="C27" s="75" t="s">
        <v>7</v>
      </c>
      <c r="D27" s="61">
        <v>4.2398999999995652</v>
      </c>
      <c r="E27" s="61">
        <v>22.620000000000573</v>
      </c>
      <c r="F27" s="61">
        <v>73.140099999999862</v>
      </c>
    </row>
    <row r="28" spans="1:6" x14ac:dyDescent="0.2">
      <c r="A28" s="99" t="s">
        <v>231</v>
      </c>
      <c r="B28" s="76" t="s">
        <v>270</v>
      </c>
      <c r="C28" s="75" t="s">
        <v>8</v>
      </c>
      <c r="D28" s="61">
        <v>3.1438999999995616</v>
      </c>
      <c r="E28" s="61">
        <v>19.732000000000198</v>
      </c>
      <c r="F28" s="61">
        <v>77.12410000000024</v>
      </c>
    </row>
    <row r="29" spans="1:6" x14ac:dyDescent="0.2">
      <c r="A29" s="99" t="s">
        <v>232</v>
      </c>
      <c r="B29" s="76" t="s">
        <v>270</v>
      </c>
      <c r="C29" s="75" t="s">
        <v>9</v>
      </c>
      <c r="D29" s="61">
        <v>2.6159000000002237</v>
      </c>
      <c r="E29" s="61">
        <v>17.767999999999802</v>
      </c>
      <c r="F29" s="61">
        <v>79.616099999999975</v>
      </c>
    </row>
    <row r="30" spans="1:6" x14ac:dyDescent="0.2">
      <c r="A30" s="99"/>
      <c r="B30" s="80"/>
      <c r="D30" s="80"/>
      <c r="E30" s="80"/>
      <c r="F30" s="80"/>
    </row>
    <row r="31" spans="1:6" x14ac:dyDescent="0.2">
      <c r="A31" s="106" t="s">
        <v>308</v>
      </c>
      <c r="B31" s="75" t="s">
        <v>271</v>
      </c>
      <c r="C31" s="126" t="s">
        <v>312</v>
      </c>
      <c r="D31" s="61">
        <v>19.374700000000118</v>
      </c>
      <c r="E31" s="61">
        <v>19.096000000000686</v>
      </c>
      <c r="F31" s="61">
        <v>61.529299999999196</v>
      </c>
    </row>
    <row r="32" spans="1:6" x14ac:dyDescent="0.2">
      <c r="A32" s="106" t="s">
        <v>309</v>
      </c>
      <c r="B32" s="75" t="s">
        <v>271</v>
      </c>
      <c r="C32" s="126" t="s">
        <v>311</v>
      </c>
      <c r="D32" s="61">
        <v>30.41470000000054</v>
      </c>
      <c r="E32" s="61">
        <v>17.519999999999527</v>
      </c>
      <c r="F32" s="61">
        <v>52.065299999999937</v>
      </c>
    </row>
    <row r="33" spans="1:6" x14ac:dyDescent="0.2">
      <c r="A33" s="106" t="s">
        <v>324</v>
      </c>
      <c r="B33" s="109" t="s">
        <v>271</v>
      </c>
      <c r="C33" s="126" t="s">
        <v>336</v>
      </c>
      <c r="D33" s="61">
        <v>58.912999999999791</v>
      </c>
      <c r="E33" s="61">
        <v>18.847999999999274</v>
      </c>
      <c r="F33" s="61">
        <v>22.239000000000928</v>
      </c>
    </row>
    <row r="34" spans="1:6" x14ac:dyDescent="0.2">
      <c r="A34" s="106" t="s">
        <v>315</v>
      </c>
      <c r="B34" s="109" t="s">
        <v>271</v>
      </c>
      <c r="C34" s="126" t="s">
        <v>337</v>
      </c>
      <c r="D34" s="61">
        <v>49.808999999999983</v>
      </c>
      <c r="E34" s="61">
        <v>26.343999999999156</v>
      </c>
      <c r="F34" s="61">
        <v>23.847000000000861</v>
      </c>
    </row>
    <row r="35" spans="1:6" x14ac:dyDescent="0.2">
      <c r="A35" s="99" t="s">
        <v>212</v>
      </c>
      <c r="B35" s="76" t="s">
        <v>271</v>
      </c>
      <c r="C35" s="75" t="s">
        <v>1</v>
      </c>
      <c r="D35" s="61">
        <v>12.602049999999224</v>
      </c>
      <c r="E35" s="61">
        <v>49.512000000000853</v>
      </c>
      <c r="F35" s="61">
        <v>37.885949999999923</v>
      </c>
    </row>
    <row r="36" spans="1:6" x14ac:dyDescent="0.2">
      <c r="A36" s="99" t="s">
        <v>211</v>
      </c>
      <c r="B36" s="76" t="s">
        <v>271</v>
      </c>
      <c r="C36" s="75" t="s">
        <v>2</v>
      </c>
      <c r="D36" s="61">
        <v>7.0820500000001525</v>
      </c>
      <c r="E36" s="61">
        <v>49.88399999999956</v>
      </c>
      <c r="F36" s="61">
        <v>43.033950000000289</v>
      </c>
    </row>
    <row r="37" spans="1:6" x14ac:dyDescent="0.2">
      <c r="A37" s="99" t="s">
        <v>210</v>
      </c>
      <c r="B37" s="76" t="s">
        <v>271</v>
      </c>
      <c r="C37" s="75" t="s">
        <v>3</v>
      </c>
      <c r="D37" s="61">
        <v>8.2300500000007446</v>
      </c>
      <c r="E37" s="61">
        <v>47.923999999999296</v>
      </c>
      <c r="F37" s="61">
        <v>43.845949999999959</v>
      </c>
    </row>
    <row r="38" spans="1:6" x14ac:dyDescent="0.2">
      <c r="A38" s="99" t="s">
        <v>209</v>
      </c>
      <c r="B38" s="76" t="s">
        <v>271</v>
      </c>
      <c r="C38" s="75" t="s">
        <v>4</v>
      </c>
      <c r="D38" s="61">
        <v>4.9820499999986509</v>
      </c>
      <c r="E38" s="61">
        <v>43.780000000000427</v>
      </c>
      <c r="F38" s="61">
        <v>51.237950000000922</v>
      </c>
    </row>
    <row r="39" spans="1:6" x14ac:dyDescent="0.2">
      <c r="A39" s="99" t="s">
        <v>207</v>
      </c>
      <c r="B39" s="76" t="s">
        <v>271</v>
      </c>
      <c r="C39" s="75" t="s">
        <v>5</v>
      </c>
      <c r="D39" s="61">
        <v>9.7940499999992312</v>
      </c>
      <c r="E39" s="61">
        <v>25.027999999999796</v>
      </c>
      <c r="F39" s="61">
        <v>65.177950000000976</v>
      </c>
    </row>
    <row r="40" spans="1:6" x14ac:dyDescent="0.2">
      <c r="A40" s="99" t="s">
        <v>205</v>
      </c>
      <c r="B40" s="76" t="s">
        <v>271</v>
      </c>
      <c r="C40" s="75" t="s">
        <v>6</v>
      </c>
      <c r="D40" s="61">
        <v>4.8740499999996132</v>
      </c>
      <c r="E40" s="61">
        <v>23.244000000000824</v>
      </c>
      <c r="F40" s="61">
        <v>71.881949999999563</v>
      </c>
    </row>
    <row r="41" spans="1:6" x14ac:dyDescent="0.2">
      <c r="A41" s="120" t="s">
        <v>204</v>
      </c>
      <c r="B41" s="119" t="s">
        <v>271</v>
      </c>
      <c r="C41" s="107" t="s">
        <v>7</v>
      </c>
      <c r="D41" s="101">
        <v>4.998050000000319</v>
      </c>
      <c r="E41" s="101">
        <v>22.223999999998796</v>
      </c>
      <c r="F41" s="102">
        <v>72.777950000000885</v>
      </c>
    </row>
    <row r="42" spans="1:6" x14ac:dyDescent="0.2">
      <c r="A42" s="124" t="s">
        <v>220</v>
      </c>
      <c r="B42" s="123" t="s">
        <v>271</v>
      </c>
      <c r="C42" s="108" t="s">
        <v>7</v>
      </c>
      <c r="D42" s="104">
        <v>4.9159000000004056</v>
      </c>
      <c r="E42" s="104">
        <v>22.468000000000075</v>
      </c>
      <c r="F42" s="105">
        <v>72.61609999999952</v>
      </c>
    </row>
    <row r="43" spans="1:6" x14ac:dyDescent="0.2">
      <c r="A43" s="99" t="s">
        <v>206</v>
      </c>
      <c r="B43" s="76" t="s">
        <v>271</v>
      </c>
      <c r="C43" s="75" t="s">
        <v>8</v>
      </c>
      <c r="D43" s="61">
        <v>2.2900500000002353</v>
      </c>
      <c r="E43" s="61">
        <v>15.183999999999287</v>
      </c>
      <c r="F43" s="61">
        <v>82.525950000000478</v>
      </c>
    </row>
    <row r="44" spans="1:6" x14ac:dyDescent="0.2">
      <c r="A44" s="99" t="s">
        <v>208</v>
      </c>
      <c r="B44" s="76" t="s">
        <v>271</v>
      </c>
      <c r="C44" s="75" t="s">
        <v>9</v>
      </c>
      <c r="D44" s="61">
        <v>1.146050000000912</v>
      </c>
      <c r="E44" s="61">
        <v>14.467999999999392</v>
      </c>
      <c r="F44" s="61">
        <v>84.385949999999696</v>
      </c>
    </row>
    <row r="45" spans="1:6" x14ac:dyDescent="0.2">
      <c r="A45" s="99"/>
      <c r="B45" s="80"/>
      <c r="D45" s="80"/>
      <c r="E45" s="80"/>
      <c r="F45" s="80"/>
    </row>
    <row r="46" spans="1:6" x14ac:dyDescent="0.2">
      <c r="A46" s="106" t="s">
        <v>296</v>
      </c>
      <c r="B46" s="76" t="s">
        <v>272</v>
      </c>
      <c r="C46" s="126" t="s">
        <v>312</v>
      </c>
      <c r="D46" s="61">
        <v>6.7506999999994131</v>
      </c>
      <c r="E46" s="61">
        <v>18.240000000000691</v>
      </c>
      <c r="F46" s="61">
        <v>75.009299999999897</v>
      </c>
    </row>
    <row r="47" spans="1:6" x14ac:dyDescent="0.2">
      <c r="A47" s="106" t="s">
        <v>297</v>
      </c>
      <c r="B47" s="76" t="s">
        <v>272</v>
      </c>
      <c r="C47" s="126" t="s">
        <v>311</v>
      </c>
      <c r="D47" s="61">
        <v>6.7347000000000188</v>
      </c>
      <c r="E47" s="61">
        <v>16.88799999999901</v>
      </c>
      <c r="F47" s="61">
        <v>76.377300000000972</v>
      </c>
    </row>
    <row r="48" spans="1:6" x14ac:dyDescent="0.2">
      <c r="A48" s="106" t="s">
        <v>329</v>
      </c>
      <c r="B48" s="109" t="s">
        <v>272</v>
      </c>
      <c r="C48" s="126" t="s">
        <v>336</v>
      </c>
      <c r="D48" s="61">
        <v>6.344999999999815</v>
      </c>
      <c r="E48" s="61">
        <v>16.520000000000437</v>
      </c>
      <c r="F48" s="61">
        <v>77.134999999999749</v>
      </c>
    </row>
    <row r="49" spans="1:6" x14ac:dyDescent="0.2">
      <c r="A49" s="106" t="s">
        <v>322</v>
      </c>
      <c r="B49" s="109" t="s">
        <v>272</v>
      </c>
      <c r="C49" s="126" t="s">
        <v>337</v>
      </c>
      <c r="D49" s="61">
        <v>16.129000000000602</v>
      </c>
      <c r="E49" s="61">
        <v>16.480000000000246</v>
      </c>
      <c r="F49" s="61">
        <v>67.390999999999153</v>
      </c>
    </row>
    <row r="50" spans="1:6" x14ac:dyDescent="0.2">
      <c r="A50" s="99" t="s">
        <v>137</v>
      </c>
      <c r="B50" s="76" t="s">
        <v>272</v>
      </c>
      <c r="C50" s="75" t="s">
        <v>1</v>
      </c>
      <c r="D50" s="61">
        <v>51.693149999998965</v>
      </c>
      <c r="E50" s="61">
        <v>17.100000000000364</v>
      </c>
      <c r="F50" s="61">
        <v>31.206850000000667</v>
      </c>
    </row>
    <row r="51" spans="1:6" x14ac:dyDescent="0.2">
      <c r="A51" s="99" t="s">
        <v>136</v>
      </c>
      <c r="B51" s="76" t="s">
        <v>272</v>
      </c>
      <c r="C51" s="75" t="s">
        <v>2</v>
      </c>
      <c r="D51" s="61">
        <v>48.013149999999584</v>
      </c>
      <c r="E51" s="61">
        <v>23.376000000000658</v>
      </c>
      <c r="F51" s="61">
        <v>28.610849999999761</v>
      </c>
    </row>
    <row r="52" spans="1:6" x14ac:dyDescent="0.2">
      <c r="A52" s="99" t="s">
        <v>127</v>
      </c>
      <c r="B52" s="76" t="s">
        <v>272</v>
      </c>
      <c r="C52" s="75" t="s">
        <v>3</v>
      </c>
      <c r="D52" s="61">
        <v>34.833150000000884</v>
      </c>
      <c r="E52" s="61">
        <v>30.295999999999594</v>
      </c>
      <c r="F52" s="61">
        <v>34.870849999999521</v>
      </c>
    </row>
    <row r="53" spans="1:6" x14ac:dyDescent="0.2">
      <c r="A53" s="120" t="s">
        <v>132</v>
      </c>
      <c r="B53" s="119" t="s">
        <v>272</v>
      </c>
      <c r="C53" s="107" t="s">
        <v>4</v>
      </c>
      <c r="D53" s="101">
        <v>22.897150000000281</v>
      </c>
      <c r="E53" s="101">
        <v>34.384000000000015</v>
      </c>
      <c r="F53" s="102">
        <v>42.718849999999705</v>
      </c>
    </row>
    <row r="54" spans="1:6" x14ac:dyDescent="0.2">
      <c r="A54" s="124" t="s">
        <v>214</v>
      </c>
      <c r="B54" s="123" t="s">
        <v>272</v>
      </c>
      <c r="C54" s="108" t="s">
        <v>4</v>
      </c>
      <c r="D54" s="104">
        <v>22.335900000000024</v>
      </c>
      <c r="E54" s="104">
        <v>34.316000000000031</v>
      </c>
      <c r="F54" s="105">
        <v>43.348099999999945</v>
      </c>
    </row>
    <row r="55" spans="1:6" x14ac:dyDescent="0.2">
      <c r="A55" s="99" t="s">
        <v>133</v>
      </c>
      <c r="B55" s="76" t="s">
        <v>272</v>
      </c>
      <c r="C55" s="75" t="s">
        <v>5</v>
      </c>
      <c r="D55" s="61">
        <v>23.669149999998623</v>
      </c>
      <c r="E55" s="61">
        <v>30.49200000000155</v>
      </c>
      <c r="F55" s="61">
        <v>45.838849999999823</v>
      </c>
    </row>
    <row r="56" spans="1:6" x14ac:dyDescent="0.2">
      <c r="A56" s="99" t="s">
        <v>134</v>
      </c>
      <c r="B56" s="76" t="s">
        <v>272</v>
      </c>
      <c r="C56" s="75" t="s">
        <v>6</v>
      </c>
      <c r="D56" s="61">
        <v>18.421149999999486</v>
      </c>
      <c r="E56" s="61">
        <v>29.136000000000877</v>
      </c>
      <c r="F56" s="61">
        <v>52.442849999999638</v>
      </c>
    </row>
    <row r="57" spans="1:6" x14ac:dyDescent="0.2">
      <c r="A57" s="99" t="s">
        <v>160</v>
      </c>
      <c r="B57" s="76" t="s">
        <v>272</v>
      </c>
      <c r="C57" s="75" t="s">
        <v>7</v>
      </c>
      <c r="D57" s="61">
        <v>7.5047499999999312</v>
      </c>
      <c r="E57" s="61">
        <v>31.776000000000977</v>
      </c>
      <c r="F57" s="61">
        <v>60.719249999999093</v>
      </c>
    </row>
    <row r="58" spans="1:6" x14ac:dyDescent="0.2">
      <c r="A58" s="99" t="s">
        <v>135</v>
      </c>
      <c r="B58" s="76" t="s">
        <v>272</v>
      </c>
      <c r="C58" s="75" t="s">
        <v>8</v>
      </c>
      <c r="D58" s="61">
        <v>5.813149999999311</v>
      </c>
      <c r="E58" s="61">
        <v>32.188000000001011</v>
      </c>
      <c r="F58" s="61">
        <v>61.998849999999671</v>
      </c>
    </row>
    <row r="59" spans="1:6" x14ac:dyDescent="0.2">
      <c r="A59" s="99" t="s">
        <v>159</v>
      </c>
      <c r="B59" s="76" t="s">
        <v>272</v>
      </c>
      <c r="C59" s="75" t="s">
        <v>9</v>
      </c>
      <c r="D59" s="61">
        <v>4.768750000000054</v>
      </c>
      <c r="E59" s="61">
        <v>31.123999999999796</v>
      </c>
      <c r="F59" s="61">
        <v>64.10725000000015</v>
      </c>
    </row>
    <row r="60" spans="1:6" x14ac:dyDescent="0.2">
      <c r="A60" s="99"/>
      <c r="B60" s="80"/>
      <c r="D60" s="80"/>
      <c r="E60" s="80"/>
      <c r="F60" s="80"/>
    </row>
    <row r="61" spans="1:6" x14ac:dyDescent="0.2">
      <c r="A61" s="106" t="s">
        <v>294</v>
      </c>
      <c r="B61" s="75" t="s">
        <v>273</v>
      </c>
      <c r="C61" s="126" t="s">
        <v>312</v>
      </c>
      <c r="D61" s="61">
        <v>3.8786999999995686</v>
      </c>
      <c r="E61" s="61">
        <v>11.416000000000395</v>
      </c>
      <c r="F61" s="61">
        <v>84.705300000000037</v>
      </c>
    </row>
    <row r="62" spans="1:6" x14ac:dyDescent="0.2">
      <c r="A62" s="106" t="s">
        <v>295</v>
      </c>
      <c r="B62" s="75" t="s">
        <v>273</v>
      </c>
      <c r="C62" s="126" t="s">
        <v>311</v>
      </c>
      <c r="D62" s="61">
        <v>4.2387000000001507</v>
      </c>
      <c r="E62" s="61">
        <v>11.423999999999523</v>
      </c>
      <c r="F62" s="61">
        <v>84.337300000000326</v>
      </c>
    </row>
    <row r="63" spans="1:6" x14ac:dyDescent="0.2">
      <c r="A63" s="106" t="s">
        <v>331</v>
      </c>
      <c r="B63" s="109" t="s">
        <v>273</v>
      </c>
      <c r="C63" s="126" t="s">
        <v>336</v>
      </c>
      <c r="D63" s="61">
        <v>7.1369999999999569</v>
      </c>
      <c r="E63" s="61">
        <v>14.512000000000851</v>
      </c>
      <c r="F63" s="61">
        <v>78.350999999999189</v>
      </c>
    </row>
    <row r="64" spans="1:6" x14ac:dyDescent="0.2">
      <c r="A64" s="106" t="s">
        <v>323</v>
      </c>
      <c r="B64" s="109" t="s">
        <v>273</v>
      </c>
      <c r="C64" s="126" t="s">
        <v>337</v>
      </c>
      <c r="D64" s="61">
        <v>32.817000000000363</v>
      </c>
      <c r="E64" s="61">
        <v>12.751999999999839</v>
      </c>
      <c r="F64" s="61">
        <v>54.430999999999798</v>
      </c>
    </row>
    <row r="65" spans="1:6" x14ac:dyDescent="0.2">
      <c r="A65" s="99" t="s">
        <v>144</v>
      </c>
      <c r="B65" s="76" t="s">
        <v>273</v>
      </c>
      <c r="C65" s="75" t="s">
        <v>1</v>
      </c>
      <c r="D65" s="61">
        <v>15.585149999998563</v>
      </c>
      <c r="E65" s="61">
        <v>56.332000000001017</v>
      </c>
      <c r="F65" s="61">
        <v>28.08285000000042</v>
      </c>
    </row>
    <row r="66" spans="1:6" x14ac:dyDescent="0.2">
      <c r="A66" s="99" t="s">
        <v>143</v>
      </c>
      <c r="B66" s="76" t="s">
        <v>273</v>
      </c>
      <c r="C66" s="75" t="s">
        <v>2</v>
      </c>
      <c r="D66" s="61">
        <v>11.16914999999976</v>
      </c>
      <c r="E66" s="61">
        <v>56.464000000000844</v>
      </c>
      <c r="F66" s="61">
        <v>32.366849999999388</v>
      </c>
    </row>
    <row r="67" spans="1:6" x14ac:dyDescent="0.2">
      <c r="A67" s="99" t="s">
        <v>142</v>
      </c>
      <c r="B67" s="76" t="s">
        <v>273</v>
      </c>
      <c r="C67" s="75" t="s">
        <v>3</v>
      </c>
      <c r="D67" s="61">
        <v>7.8571499999995211</v>
      </c>
      <c r="E67" s="61">
        <v>48.076000000000363</v>
      </c>
      <c r="F67" s="61">
        <v>44.066850000000116</v>
      </c>
    </row>
    <row r="68" spans="1:6" x14ac:dyDescent="0.2">
      <c r="A68" s="99" t="s">
        <v>116</v>
      </c>
      <c r="B68" s="76" t="s">
        <v>273</v>
      </c>
      <c r="C68" s="75" t="s">
        <v>4</v>
      </c>
      <c r="D68" s="61">
        <v>8.6302999999984138</v>
      </c>
      <c r="E68" s="61">
        <v>39.180000000000064</v>
      </c>
      <c r="F68" s="61">
        <v>52.18970000000153</v>
      </c>
    </row>
    <row r="69" spans="1:6" x14ac:dyDescent="0.2">
      <c r="A69" s="99" t="s">
        <v>141</v>
      </c>
      <c r="B69" s="76" t="s">
        <v>273</v>
      </c>
      <c r="C69" s="75" t="s">
        <v>5</v>
      </c>
      <c r="D69" s="61">
        <v>8.433149999999884</v>
      </c>
      <c r="E69" s="61">
        <v>33.236000000000558</v>
      </c>
      <c r="F69" s="61">
        <v>58.330849999999558</v>
      </c>
    </row>
    <row r="70" spans="1:6" x14ac:dyDescent="0.2">
      <c r="A70" s="99" t="s">
        <v>140</v>
      </c>
      <c r="B70" s="76" t="s">
        <v>273</v>
      </c>
      <c r="C70" s="75" t="s">
        <v>6</v>
      </c>
      <c r="D70" s="61">
        <v>10.1651499999994</v>
      </c>
      <c r="E70" s="61">
        <v>22.228000000001202</v>
      </c>
      <c r="F70" s="61">
        <v>67.606849999999397</v>
      </c>
    </row>
    <row r="71" spans="1:6" x14ac:dyDescent="0.2">
      <c r="A71" s="99" t="s">
        <v>139</v>
      </c>
      <c r="B71" s="76" t="s">
        <v>273</v>
      </c>
      <c r="C71" s="75" t="s">
        <v>7</v>
      </c>
      <c r="D71" s="61">
        <v>12.005150000000228</v>
      </c>
      <c r="E71" s="61">
        <v>26.939999999999596</v>
      </c>
      <c r="F71" s="61">
        <v>61.054850000000172</v>
      </c>
    </row>
    <row r="72" spans="1:6" x14ac:dyDescent="0.2">
      <c r="A72" s="99" t="s">
        <v>138</v>
      </c>
      <c r="B72" s="76" t="s">
        <v>273</v>
      </c>
      <c r="C72" s="75" t="s">
        <v>8</v>
      </c>
      <c r="D72" s="61">
        <v>6.2931499999993301</v>
      </c>
      <c r="E72" s="61">
        <v>23.331999999999198</v>
      </c>
      <c r="F72" s="61">
        <v>70.374850000001473</v>
      </c>
    </row>
    <row r="73" spans="1:6" x14ac:dyDescent="0.2">
      <c r="A73" s="99" t="s">
        <v>128</v>
      </c>
      <c r="B73" s="76" t="s">
        <v>273</v>
      </c>
      <c r="C73" s="75" t="s">
        <v>9</v>
      </c>
      <c r="D73" s="61">
        <v>4.0171500000010809</v>
      </c>
      <c r="E73" s="61">
        <v>21.219999999999573</v>
      </c>
      <c r="F73" s="61">
        <v>74.762849999999347</v>
      </c>
    </row>
    <row r="74" spans="1:6" x14ac:dyDescent="0.2">
      <c r="A74" s="99"/>
      <c r="B74" s="80"/>
      <c r="D74" s="80"/>
      <c r="E74" s="80"/>
      <c r="F74" s="80"/>
    </row>
    <row r="75" spans="1:6" x14ac:dyDescent="0.2">
      <c r="A75" s="106" t="s">
        <v>292</v>
      </c>
      <c r="B75" s="75" t="s">
        <v>274</v>
      </c>
      <c r="C75" s="126" t="s">
        <v>312</v>
      </c>
      <c r="D75" s="61">
        <v>7.9507000000005945</v>
      </c>
      <c r="E75" s="61">
        <v>17.400000000000091</v>
      </c>
      <c r="F75" s="61">
        <v>74.649299999999315</v>
      </c>
    </row>
    <row r="76" spans="1:6" x14ac:dyDescent="0.2">
      <c r="A76" s="106" t="s">
        <v>293</v>
      </c>
      <c r="B76" s="75" t="s">
        <v>274</v>
      </c>
      <c r="C76" s="126" t="s">
        <v>311</v>
      </c>
      <c r="D76" s="61">
        <v>8.406699999999816</v>
      </c>
      <c r="E76" s="61">
        <v>16.14400000000046</v>
      </c>
      <c r="F76" s="61">
        <v>75.449299999999724</v>
      </c>
    </row>
    <row r="77" spans="1:6" x14ac:dyDescent="0.2">
      <c r="A77" s="106" t="s">
        <v>319</v>
      </c>
      <c r="B77" s="109" t="s">
        <v>274</v>
      </c>
      <c r="C77" s="126" t="s">
        <v>336</v>
      </c>
      <c r="D77" s="61">
        <v>32.272999999999925</v>
      </c>
      <c r="E77" s="61">
        <v>19.504000000000588</v>
      </c>
      <c r="F77" s="61">
        <v>48.222999999999487</v>
      </c>
    </row>
    <row r="78" spans="1:6" x14ac:dyDescent="0.2">
      <c r="A78" s="106" t="s">
        <v>317</v>
      </c>
      <c r="B78" s="109" t="s">
        <v>274</v>
      </c>
      <c r="C78" s="126" t="s">
        <v>337</v>
      </c>
      <c r="D78" s="61">
        <v>46.625000000000014</v>
      </c>
      <c r="E78" s="61">
        <v>17.751999999999271</v>
      </c>
      <c r="F78" s="61">
        <v>35.623000000000715</v>
      </c>
    </row>
    <row r="79" spans="1:6" x14ac:dyDescent="0.2">
      <c r="A79" s="99" t="s">
        <v>153</v>
      </c>
      <c r="B79" s="76" t="s">
        <v>274</v>
      </c>
      <c r="C79" s="75" t="s">
        <v>1</v>
      </c>
      <c r="D79" s="61">
        <v>33.944749999998848</v>
      </c>
      <c r="E79" s="61">
        <v>17.251999999999725</v>
      </c>
      <c r="F79" s="61">
        <v>48.803250000001427</v>
      </c>
    </row>
    <row r="80" spans="1:6" x14ac:dyDescent="0.2">
      <c r="A80" s="99" t="s">
        <v>152</v>
      </c>
      <c r="B80" s="76" t="s">
        <v>274</v>
      </c>
      <c r="C80" s="75" t="s">
        <v>2</v>
      </c>
      <c r="D80" s="61">
        <v>18.036749999999401</v>
      </c>
      <c r="E80" s="61">
        <v>18.684000000000651</v>
      </c>
      <c r="F80" s="61">
        <v>63.279249999999941</v>
      </c>
    </row>
    <row r="81" spans="1:6" x14ac:dyDescent="0.2">
      <c r="A81" s="99" t="s">
        <v>151</v>
      </c>
      <c r="B81" s="76" t="s">
        <v>274</v>
      </c>
      <c r="C81" s="75" t="s">
        <v>3</v>
      </c>
      <c r="D81" s="61">
        <v>3.9927500000004419</v>
      </c>
      <c r="E81" s="61">
        <v>16.095999999998867</v>
      </c>
      <c r="F81" s="61">
        <v>79.911250000000692</v>
      </c>
    </row>
    <row r="82" spans="1:6" x14ac:dyDescent="0.2">
      <c r="A82" s="99" t="s">
        <v>158</v>
      </c>
      <c r="B82" s="76" t="s">
        <v>274</v>
      </c>
      <c r="C82" s="75" t="s">
        <v>4</v>
      </c>
      <c r="D82" s="61">
        <v>4.1407500000008071</v>
      </c>
      <c r="E82" s="61">
        <v>11.200000000000045</v>
      </c>
      <c r="F82" s="61">
        <v>84.659249999999147</v>
      </c>
    </row>
    <row r="83" spans="1:6" x14ac:dyDescent="0.2">
      <c r="A83" s="99" t="s">
        <v>157</v>
      </c>
      <c r="B83" s="76" t="s">
        <v>274</v>
      </c>
      <c r="C83" s="75" t="s">
        <v>5</v>
      </c>
      <c r="D83" s="61">
        <v>5.2167500000001468</v>
      </c>
      <c r="E83" s="61">
        <v>10.895999999999049</v>
      </c>
      <c r="F83" s="61">
        <v>83.887250000000805</v>
      </c>
    </row>
    <row r="84" spans="1:6" x14ac:dyDescent="0.2">
      <c r="A84" s="99" t="s">
        <v>156</v>
      </c>
      <c r="B84" s="76" t="s">
        <v>274</v>
      </c>
      <c r="C84" s="75" t="s">
        <v>6</v>
      </c>
      <c r="D84" s="61">
        <v>3.0007499999993428</v>
      </c>
      <c r="E84" s="61">
        <v>8.6120000000005348</v>
      </c>
      <c r="F84" s="61">
        <v>88.387250000000122</v>
      </c>
    </row>
    <row r="85" spans="1:6" x14ac:dyDescent="0.2">
      <c r="A85" s="99" t="s">
        <v>155</v>
      </c>
      <c r="B85" s="76" t="s">
        <v>274</v>
      </c>
      <c r="C85" s="75" t="s">
        <v>7</v>
      </c>
      <c r="D85" s="61">
        <v>3.7527499999992955</v>
      </c>
      <c r="E85" s="61">
        <v>8.9960000000007767</v>
      </c>
      <c r="F85" s="61">
        <v>87.251249999999928</v>
      </c>
    </row>
    <row r="86" spans="1:6" x14ac:dyDescent="0.2">
      <c r="A86" s="99" t="s">
        <v>154</v>
      </c>
      <c r="B86" s="76" t="s">
        <v>274</v>
      </c>
      <c r="C86" s="75" t="s">
        <v>8</v>
      </c>
      <c r="D86" s="61">
        <v>3.0127499999997411</v>
      </c>
      <c r="E86" s="61">
        <v>9.5320000000003802</v>
      </c>
      <c r="F86" s="61">
        <v>87.455249999999879</v>
      </c>
    </row>
    <row r="87" spans="1:6" x14ac:dyDescent="0.2">
      <c r="A87" s="99" t="s">
        <v>165</v>
      </c>
      <c r="B87" s="76" t="s">
        <v>274</v>
      </c>
      <c r="C87" s="75" t="s">
        <v>9</v>
      </c>
      <c r="D87" s="61">
        <v>3.6527500000005237</v>
      </c>
      <c r="E87" s="61">
        <v>10.779999999998608</v>
      </c>
      <c r="F87" s="61">
        <v>85.567250000000868</v>
      </c>
    </row>
    <row r="88" spans="1:6" x14ac:dyDescent="0.2">
      <c r="A88" s="99"/>
      <c r="B88" s="80"/>
      <c r="D88" s="80"/>
      <c r="E88" s="80"/>
      <c r="F88" s="80"/>
    </row>
    <row r="89" spans="1:6" x14ac:dyDescent="0.2">
      <c r="A89" s="106" t="s">
        <v>300</v>
      </c>
      <c r="B89" s="76" t="s">
        <v>283</v>
      </c>
      <c r="C89" s="126" t="s">
        <v>312</v>
      </c>
      <c r="D89" s="61">
        <v>20.294699999999963</v>
      </c>
      <c r="E89" s="61">
        <v>22.391999999999825</v>
      </c>
      <c r="F89" s="61">
        <v>57.313300000000211</v>
      </c>
    </row>
    <row r="90" spans="1:6" x14ac:dyDescent="0.2">
      <c r="A90" s="106" t="s">
        <v>301</v>
      </c>
      <c r="B90" s="76" t="s">
        <v>283</v>
      </c>
      <c r="C90" s="126" t="s">
        <v>311</v>
      </c>
      <c r="D90" s="61">
        <v>29.542700000000011</v>
      </c>
      <c r="E90" s="61">
        <v>15.535999999999603</v>
      </c>
      <c r="F90" s="61">
        <v>54.921300000000386</v>
      </c>
    </row>
    <row r="91" spans="1:6" x14ac:dyDescent="0.2">
      <c r="A91" s="106" t="s">
        <v>325</v>
      </c>
      <c r="B91" s="109" t="s">
        <v>283</v>
      </c>
      <c r="C91" s="126" t="s">
        <v>336</v>
      </c>
      <c r="D91" s="61">
        <v>32.992999999999952</v>
      </c>
      <c r="E91" s="61">
        <v>9.6080000000006294</v>
      </c>
      <c r="F91" s="61">
        <v>57.398999999999425</v>
      </c>
    </row>
    <row r="92" spans="1:6" x14ac:dyDescent="0.2">
      <c r="A92" s="106" t="s">
        <v>314</v>
      </c>
      <c r="B92" s="109" t="s">
        <v>283</v>
      </c>
      <c r="C92" s="126" t="s">
        <v>337</v>
      </c>
      <c r="D92" s="61">
        <v>31.512999999999707</v>
      </c>
      <c r="E92" s="61">
        <v>12.464000000001079</v>
      </c>
      <c r="F92" s="61">
        <v>56.022999999999215</v>
      </c>
    </row>
    <row r="93" spans="1:6" x14ac:dyDescent="0.2">
      <c r="A93" s="99" t="s">
        <v>172</v>
      </c>
      <c r="B93" s="76" t="s">
        <v>283</v>
      </c>
      <c r="C93" s="75" t="s">
        <v>1</v>
      </c>
      <c r="D93" s="61">
        <v>25.635349999998908</v>
      </c>
      <c r="E93" s="61">
        <v>19.516000000000986</v>
      </c>
      <c r="F93" s="61">
        <v>54.848650000000113</v>
      </c>
    </row>
    <row r="94" spans="1:6" x14ac:dyDescent="0.2">
      <c r="A94" s="99" t="s">
        <v>173</v>
      </c>
      <c r="B94" s="76" t="s">
        <v>283</v>
      </c>
      <c r="C94" s="75" t="s">
        <v>2</v>
      </c>
      <c r="D94" s="61">
        <v>18.719350000000105</v>
      </c>
      <c r="E94" s="61">
        <v>20.600000000000591</v>
      </c>
      <c r="F94" s="61">
        <v>60.680649999999304</v>
      </c>
    </row>
    <row r="95" spans="1:6" x14ac:dyDescent="0.2">
      <c r="A95" s="99" t="s">
        <v>171</v>
      </c>
      <c r="B95" s="76" t="s">
        <v>283</v>
      </c>
      <c r="C95" s="75" t="s">
        <v>3</v>
      </c>
      <c r="D95" s="61">
        <v>9.911350000001022</v>
      </c>
      <c r="E95" s="61">
        <v>17.567999999999984</v>
      </c>
      <c r="F95" s="61">
        <v>72.520649999998994</v>
      </c>
    </row>
    <row r="96" spans="1:6" x14ac:dyDescent="0.2">
      <c r="A96" s="99" t="s">
        <v>200</v>
      </c>
      <c r="B96" s="76" t="s">
        <v>283</v>
      </c>
      <c r="C96" s="75" t="s">
        <v>4</v>
      </c>
      <c r="D96" s="61">
        <v>11.06204999999926</v>
      </c>
      <c r="E96" s="61">
        <v>19.352000000001226</v>
      </c>
      <c r="F96" s="61">
        <v>69.585949999999514</v>
      </c>
    </row>
    <row r="97" spans="1:6" x14ac:dyDescent="0.2">
      <c r="A97" s="99" t="s">
        <v>198</v>
      </c>
      <c r="B97" s="76" t="s">
        <v>283</v>
      </c>
      <c r="C97" s="75" t="s">
        <v>5</v>
      </c>
      <c r="D97" s="61">
        <v>8.8420500000005973</v>
      </c>
      <c r="E97" s="61">
        <v>24.431999999999334</v>
      </c>
      <c r="F97" s="61">
        <v>66.725950000000068</v>
      </c>
    </row>
    <row r="98" spans="1:6" x14ac:dyDescent="0.2">
      <c r="A98" s="99" t="s">
        <v>199</v>
      </c>
      <c r="B98" s="76" t="s">
        <v>283</v>
      </c>
      <c r="C98" s="75" t="s">
        <v>6</v>
      </c>
      <c r="D98" s="61">
        <v>2.7500499999995895</v>
      </c>
      <c r="E98" s="61">
        <v>20.176000000000158</v>
      </c>
      <c r="F98" s="61">
        <v>77.073950000000252</v>
      </c>
    </row>
    <row r="99" spans="1:6" x14ac:dyDescent="0.2">
      <c r="A99" s="99" t="s">
        <v>202</v>
      </c>
      <c r="B99" s="76" t="s">
        <v>283</v>
      </c>
      <c r="C99" s="75" t="s">
        <v>7</v>
      </c>
      <c r="D99" s="61">
        <v>1.750050000000499</v>
      </c>
      <c r="E99" s="61">
        <v>13.355999999998858</v>
      </c>
      <c r="F99" s="61">
        <v>84.893950000000643</v>
      </c>
    </row>
    <row r="100" spans="1:6" x14ac:dyDescent="0.2">
      <c r="A100" s="99" t="s">
        <v>201</v>
      </c>
      <c r="B100" s="76" t="s">
        <v>283</v>
      </c>
      <c r="C100" s="75" t="s">
        <v>8</v>
      </c>
      <c r="D100" s="61">
        <v>1.4460499999995022</v>
      </c>
      <c r="E100" s="61">
        <v>11.652000000000271</v>
      </c>
      <c r="F100" s="61">
        <v>86.901950000000227</v>
      </c>
    </row>
    <row r="101" spans="1:6" x14ac:dyDescent="0.2">
      <c r="A101" s="99" t="s">
        <v>203</v>
      </c>
      <c r="B101" s="76" t="s">
        <v>283</v>
      </c>
      <c r="C101" s="75" t="s">
        <v>9</v>
      </c>
      <c r="D101" s="61">
        <v>1.4540499999997678</v>
      </c>
      <c r="E101" s="61">
        <v>14.036000000000968</v>
      </c>
      <c r="F101" s="61">
        <v>84.509949999999264</v>
      </c>
    </row>
    <row r="102" spans="1:6" x14ac:dyDescent="0.2">
      <c r="A102" s="99"/>
      <c r="B102" s="80"/>
      <c r="D102" s="80"/>
      <c r="E102" s="80"/>
      <c r="F102" s="80"/>
    </row>
    <row r="103" spans="1:6" x14ac:dyDescent="0.2">
      <c r="A103" s="106" t="s">
        <v>302</v>
      </c>
      <c r="B103" s="75" t="s">
        <v>275</v>
      </c>
      <c r="C103" s="126" t="s">
        <v>312</v>
      </c>
      <c r="D103" s="61">
        <v>13.358700000000495</v>
      </c>
      <c r="E103" s="61">
        <v>29.647999999999687</v>
      </c>
      <c r="F103" s="61">
        <v>56.993299999999827</v>
      </c>
    </row>
    <row r="104" spans="1:6" x14ac:dyDescent="0.2">
      <c r="A104" s="106" t="s">
        <v>303</v>
      </c>
      <c r="B104" s="75" t="s">
        <v>275</v>
      </c>
      <c r="C104" s="126" t="s">
        <v>311</v>
      </c>
      <c r="D104" s="61">
        <v>17.822699999999756</v>
      </c>
      <c r="E104" s="61">
        <v>28.903999999999996</v>
      </c>
      <c r="F104" s="61">
        <v>53.273300000000248</v>
      </c>
    </row>
    <row r="105" spans="1:6" x14ac:dyDescent="0.2">
      <c r="A105" s="106" t="s">
        <v>333</v>
      </c>
      <c r="B105" s="109" t="s">
        <v>275</v>
      </c>
      <c r="C105" s="126" t="s">
        <v>336</v>
      </c>
      <c r="D105" s="61">
        <v>23.880999999999872</v>
      </c>
      <c r="E105" s="61">
        <v>27.688000000000557</v>
      </c>
      <c r="F105" s="61">
        <v>48.430999999999571</v>
      </c>
    </row>
    <row r="106" spans="1:6" x14ac:dyDescent="0.2">
      <c r="A106" s="106" t="s">
        <v>316</v>
      </c>
      <c r="B106" s="109" t="s">
        <v>275</v>
      </c>
      <c r="C106" s="126" t="s">
        <v>337</v>
      </c>
      <c r="D106" s="61">
        <v>34.865000000000705</v>
      </c>
      <c r="E106" s="61">
        <v>23.239999999999554</v>
      </c>
      <c r="F106" s="61">
        <v>41.89499999999974</v>
      </c>
    </row>
    <row r="107" spans="1:6" x14ac:dyDescent="0.2">
      <c r="A107" s="120" t="s">
        <v>164</v>
      </c>
      <c r="B107" s="119" t="s">
        <v>275</v>
      </c>
      <c r="C107" s="107" t="s">
        <v>1</v>
      </c>
      <c r="D107" s="101">
        <v>30.804749999999203</v>
      </c>
      <c r="E107" s="101">
        <v>33.251999999999953</v>
      </c>
      <c r="F107" s="102">
        <v>35.943250000000845</v>
      </c>
    </row>
    <row r="108" spans="1:6" x14ac:dyDescent="0.2">
      <c r="A108" s="124" t="s">
        <v>217</v>
      </c>
      <c r="B108" s="123" t="s">
        <v>275</v>
      </c>
      <c r="C108" s="108" t="s">
        <v>1</v>
      </c>
      <c r="D108" s="104">
        <v>33.455900000000824</v>
      </c>
      <c r="E108" s="104">
        <v>30.343999999998918</v>
      </c>
      <c r="F108" s="105">
        <v>36.200100000000262</v>
      </c>
    </row>
    <row r="109" spans="1:6" x14ac:dyDescent="0.2">
      <c r="A109" s="99" t="s">
        <v>163</v>
      </c>
      <c r="B109" s="76" t="s">
        <v>275</v>
      </c>
      <c r="C109" s="75" t="s">
        <v>2</v>
      </c>
      <c r="D109" s="61">
        <v>19.076749999998682</v>
      </c>
      <c r="E109" s="61">
        <v>32.024000000001251</v>
      </c>
      <c r="F109" s="61">
        <v>48.899250000000066</v>
      </c>
    </row>
    <row r="110" spans="1:6" x14ac:dyDescent="0.2">
      <c r="A110" s="99" t="s">
        <v>162</v>
      </c>
      <c r="B110" s="76" t="s">
        <v>275</v>
      </c>
      <c r="C110" s="75" t="s">
        <v>3</v>
      </c>
      <c r="D110" s="61">
        <v>9.2727499999995047</v>
      </c>
      <c r="E110" s="61">
        <v>35.240000000001146</v>
      </c>
      <c r="F110" s="61">
        <v>55.487249999999342</v>
      </c>
    </row>
    <row r="111" spans="1:6" x14ac:dyDescent="0.2">
      <c r="A111" s="99" t="s">
        <v>161</v>
      </c>
      <c r="B111" s="76" t="s">
        <v>275</v>
      </c>
      <c r="C111" s="75" t="s">
        <v>4</v>
      </c>
      <c r="D111" s="61">
        <v>7.8407499999997157</v>
      </c>
      <c r="E111" s="61">
        <v>34.328000000001566</v>
      </c>
      <c r="F111" s="61">
        <v>57.831249999998711</v>
      </c>
    </row>
    <row r="112" spans="1:6" x14ac:dyDescent="0.2">
      <c r="A112" s="99" t="s">
        <v>170</v>
      </c>
      <c r="B112" s="76" t="s">
        <v>275</v>
      </c>
      <c r="C112" s="75" t="s">
        <v>5</v>
      </c>
      <c r="D112" s="61">
        <v>7.8247500000003214</v>
      </c>
      <c r="E112" s="61">
        <v>33.363999999999123</v>
      </c>
      <c r="F112" s="61">
        <v>58.811250000000555</v>
      </c>
    </row>
    <row r="113" spans="1:7" x14ac:dyDescent="0.2">
      <c r="A113" s="99" t="s">
        <v>169</v>
      </c>
      <c r="B113" s="76" t="s">
        <v>275</v>
      </c>
      <c r="C113" s="75" t="s">
        <v>6</v>
      </c>
      <c r="D113" s="61">
        <v>5.0047500000010672</v>
      </c>
      <c r="E113" s="61">
        <v>33.883999999999332</v>
      </c>
      <c r="F113" s="61">
        <v>61.111249999999593</v>
      </c>
    </row>
    <row r="114" spans="1:7" x14ac:dyDescent="0.2">
      <c r="A114" s="99" t="s">
        <v>168</v>
      </c>
      <c r="B114" s="76" t="s">
        <v>275</v>
      </c>
      <c r="C114" s="75" t="s">
        <v>7</v>
      </c>
      <c r="D114" s="61">
        <v>3.7407500000011709</v>
      </c>
      <c r="E114" s="61">
        <v>28.999999999999769</v>
      </c>
      <c r="F114" s="61">
        <v>67.259249999999057</v>
      </c>
    </row>
    <row r="115" spans="1:7" x14ac:dyDescent="0.2">
      <c r="A115" s="99" t="s">
        <v>166</v>
      </c>
      <c r="B115" s="76" t="s">
        <v>275</v>
      </c>
      <c r="C115" s="75" t="s">
        <v>8</v>
      </c>
      <c r="D115" s="61">
        <v>2.9887500000000813</v>
      </c>
      <c r="E115" s="61">
        <v>25.991999999999958</v>
      </c>
      <c r="F115" s="61">
        <v>71.019249999999957</v>
      </c>
    </row>
    <row r="116" spans="1:7" x14ac:dyDescent="0.2">
      <c r="A116" s="99" t="s">
        <v>285</v>
      </c>
      <c r="B116" s="76" t="s">
        <v>275</v>
      </c>
      <c r="C116" s="75" t="s">
        <v>9</v>
      </c>
      <c r="D116" s="80"/>
      <c r="E116" s="80"/>
      <c r="F116" s="80"/>
      <c r="G116" s="80" t="s">
        <v>286</v>
      </c>
    </row>
    <row r="117" spans="1:7" x14ac:dyDescent="0.2">
      <c r="A117" s="99"/>
      <c r="B117" s="80"/>
      <c r="C117" s="75"/>
      <c r="D117" s="80"/>
      <c r="E117" s="80"/>
      <c r="F117" s="80"/>
    </row>
    <row r="118" spans="1:7" x14ac:dyDescent="0.2">
      <c r="A118" s="106" t="s">
        <v>298</v>
      </c>
      <c r="B118" s="76" t="s">
        <v>276</v>
      </c>
      <c r="C118" s="126" t="s">
        <v>312</v>
      </c>
      <c r="D118" s="61">
        <v>10.030700000000294</v>
      </c>
      <c r="E118" s="61">
        <v>23.999999999999773</v>
      </c>
      <c r="F118" s="61">
        <v>65.969299999999933</v>
      </c>
    </row>
    <row r="119" spans="1:7" x14ac:dyDescent="0.2">
      <c r="A119" s="106" t="s">
        <v>299</v>
      </c>
      <c r="B119" s="76" t="s">
        <v>276</v>
      </c>
      <c r="C119" s="126" t="s">
        <v>311</v>
      </c>
      <c r="D119" s="61">
        <v>10.294699999999963</v>
      </c>
      <c r="E119" s="61">
        <v>24.360000000000355</v>
      </c>
      <c r="F119" s="61">
        <v>65.345299999999682</v>
      </c>
    </row>
    <row r="120" spans="1:7" x14ac:dyDescent="0.2">
      <c r="A120" s="106" t="s">
        <v>332</v>
      </c>
      <c r="B120" s="109" t="s">
        <v>276</v>
      </c>
      <c r="C120" s="126" t="s">
        <v>336</v>
      </c>
      <c r="D120" s="61">
        <v>14.345000000000496</v>
      </c>
      <c r="E120" s="61">
        <v>24.855999999999767</v>
      </c>
      <c r="F120" s="61">
        <v>60.798999999999737</v>
      </c>
    </row>
    <row r="121" spans="1:7" x14ac:dyDescent="0.2">
      <c r="A121" s="100" t="s">
        <v>320</v>
      </c>
      <c r="B121" s="119" t="s">
        <v>276</v>
      </c>
      <c r="C121" s="129" t="s">
        <v>337</v>
      </c>
      <c r="D121" s="101">
        <v>24.753000000000398</v>
      </c>
      <c r="E121" s="101">
        <v>21.919999999998936</v>
      </c>
      <c r="F121" s="102">
        <v>53.327000000000666</v>
      </c>
    </row>
    <row r="122" spans="1:7" x14ac:dyDescent="0.2">
      <c r="A122" s="103" t="s">
        <v>321</v>
      </c>
      <c r="B122" s="123" t="s">
        <v>276</v>
      </c>
      <c r="C122" s="130" t="s">
        <v>337</v>
      </c>
      <c r="D122" s="104">
        <v>24.713000000000207</v>
      </c>
      <c r="E122" s="104">
        <v>22.415999999999485</v>
      </c>
      <c r="F122" s="105">
        <v>52.871000000000315</v>
      </c>
    </row>
    <row r="123" spans="1:7" x14ac:dyDescent="0.2">
      <c r="A123" s="99" t="s">
        <v>167</v>
      </c>
      <c r="B123" s="76" t="s">
        <v>276</v>
      </c>
      <c r="C123" s="75" t="s">
        <v>1</v>
      </c>
      <c r="D123" s="61">
        <v>40.77674999999941</v>
      </c>
      <c r="E123" s="61">
        <v>29.828000000001108</v>
      </c>
      <c r="F123" s="61">
        <v>29.395249999999479</v>
      </c>
    </row>
    <row r="124" spans="1:7" x14ac:dyDescent="0.2">
      <c r="A124" s="99" t="s">
        <v>184</v>
      </c>
      <c r="B124" s="76" t="s">
        <v>276</v>
      </c>
      <c r="C124" s="75" t="s">
        <v>2</v>
      </c>
      <c r="D124" s="61">
        <v>13.835350000000545</v>
      </c>
      <c r="E124" s="61">
        <v>55.35199999999918</v>
      </c>
      <c r="F124" s="61">
        <v>30.812650000000275</v>
      </c>
    </row>
    <row r="125" spans="1:7" x14ac:dyDescent="0.2">
      <c r="A125" s="99" t="s">
        <v>186</v>
      </c>
      <c r="B125" s="76" t="s">
        <v>276</v>
      </c>
      <c r="C125" s="75" t="s">
        <v>3</v>
      </c>
      <c r="D125" s="61">
        <v>25.90334999999871</v>
      </c>
      <c r="E125" s="61">
        <v>40.428000000000566</v>
      </c>
      <c r="F125" s="61">
        <v>33.668650000000724</v>
      </c>
    </row>
    <row r="126" spans="1:7" x14ac:dyDescent="0.2">
      <c r="A126" s="99" t="s">
        <v>183</v>
      </c>
      <c r="B126" s="76" t="s">
        <v>276</v>
      </c>
      <c r="C126" s="75" t="s">
        <v>4</v>
      </c>
      <c r="D126" s="61">
        <v>17.6353500000005</v>
      </c>
      <c r="E126" s="61">
        <v>32.683999999999287</v>
      </c>
      <c r="F126" s="61">
        <v>49.680650000000213</v>
      </c>
    </row>
    <row r="127" spans="1:7" x14ac:dyDescent="0.2">
      <c r="A127" s="99" t="s">
        <v>187</v>
      </c>
      <c r="B127" s="76" t="s">
        <v>276</v>
      </c>
      <c r="C127" s="75" t="s">
        <v>5</v>
      </c>
      <c r="D127" s="61">
        <v>9.4913499999984481</v>
      </c>
      <c r="E127" s="61">
        <v>33.740000000000236</v>
      </c>
      <c r="F127" s="61">
        <v>56.768650000001323</v>
      </c>
    </row>
    <row r="128" spans="1:7" x14ac:dyDescent="0.2">
      <c r="A128" s="99" t="s">
        <v>188</v>
      </c>
      <c r="B128" s="76" t="s">
        <v>276</v>
      </c>
      <c r="C128" s="75" t="s">
        <v>6</v>
      </c>
      <c r="D128" s="61">
        <v>5.4833499999995468</v>
      </c>
      <c r="E128" s="61">
        <v>26.412000000000262</v>
      </c>
      <c r="F128" s="61">
        <v>68.104650000000191</v>
      </c>
    </row>
    <row r="129" spans="1:6" x14ac:dyDescent="0.2">
      <c r="A129" s="99" t="s">
        <v>182</v>
      </c>
      <c r="B129" s="76" t="s">
        <v>276</v>
      </c>
      <c r="C129" s="75" t="s">
        <v>7</v>
      </c>
      <c r="D129" s="61">
        <v>3.9113500000007946</v>
      </c>
      <c r="E129" s="61">
        <v>28.707999999999174</v>
      </c>
      <c r="F129" s="61">
        <v>67.380650000000031</v>
      </c>
    </row>
    <row r="130" spans="1:6" x14ac:dyDescent="0.2">
      <c r="A130" s="120" t="s">
        <v>237</v>
      </c>
      <c r="B130" s="119" t="s">
        <v>276</v>
      </c>
      <c r="C130" s="107" t="s">
        <v>8</v>
      </c>
      <c r="D130" s="101">
        <v>5.5713499999990574</v>
      </c>
      <c r="E130" s="101">
        <v>45.260000000000673</v>
      </c>
      <c r="F130" s="102">
        <v>49.16865000000027</v>
      </c>
    </row>
    <row r="131" spans="1:6" x14ac:dyDescent="0.2">
      <c r="A131" s="124" t="s">
        <v>238</v>
      </c>
      <c r="B131" s="123" t="s">
        <v>276</v>
      </c>
      <c r="C131" s="108" t="s">
        <v>8</v>
      </c>
      <c r="D131" s="104">
        <v>5.3399000000008385</v>
      </c>
      <c r="E131" s="104">
        <v>44.199999999999591</v>
      </c>
      <c r="F131" s="105">
        <v>50.460099999999578</v>
      </c>
    </row>
    <row r="132" spans="1:6" x14ac:dyDescent="0.2">
      <c r="A132" s="99" t="s">
        <v>189</v>
      </c>
      <c r="B132" s="76" t="s">
        <v>276</v>
      </c>
      <c r="C132" s="75" t="s">
        <v>9</v>
      </c>
      <c r="D132" s="61">
        <v>4.2913499999997669</v>
      </c>
      <c r="E132" s="61">
        <v>33.864000000000942</v>
      </c>
      <c r="F132" s="61">
        <v>61.844649999999291</v>
      </c>
    </row>
    <row r="133" spans="1:6" x14ac:dyDescent="0.2">
      <c r="A133" s="99"/>
      <c r="B133" s="80"/>
      <c r="D133" s="80"/>
      <c r="E133" s="80"/>
      <c r="F133" s="80"/>
    </row>
    <row r="134" spans="1:6" x14ac:dyDescent="0.2">
      <c r="A134" s="99" t="s">
        <v>190</v>
      </c>
      <c r="B134" s="76" t="s">
        <v>277</v>
      </c>
      <c r="C134" s="75" t="s">
        <v>1</v>
      </c>
      <c r="D134" s="61">
        <v>47.223350000000465</v>
      </c>
      <c r="E134" s="61">
        <v>24.095999999999549</v>
      </c>
      <c r="F134" s="61">
        <v>28.680649999999986</v>
      </c>
    </row>
    <row r="135" spans="1:6" x14ac:dyDescent="0.2">
      <c r="A135" s="99" t="s">
        <v>185</v>
      </c>
      <c r="B135" s="76" t="s">
        <v>277</v>
      </c>
      <c r="C135" s="75" t="s">
        <v>2</v>
      </c>
      <c r="D135" s="61">
        <v>36.91135000000034</v>
      </c>
      <c r="E135" s="61">
        <v>28.331999999999198</v>
      </c>
      <c r="F135" s="61">
        <v>34.756650000000462</v>
      </c>
    </row>
    <row r="136" spans="1:6" x14ac:dyDescent="0.2">
      <c r="A136" s="99" t="s">
        <v>175</v>
      </c>
      <c r="B136" s="76" t="s">
        <v>277</v>
      </c>
      <c r="C136" s="75" t="s">
        <v>3</v>
      </c>
      <c r="D136" s="61">
        <v>32.615350000000973</v>
      </c>
      <c r="E136" s="61">
        <v>24.707999999998265</v>
      </c>
      <c r="F136" s="61">
        <v>42.676650000000762</v>
      </c>
    </row>
    <row r="137" spans="1:6" x14ac:dyDescent="0.2">
      <c r="A137" s="99" t="s">
        <v>174</v>
      </c>
      <c r="B137" s="76" t="s">
        <v>277</v>
      </c>
      <c r="C137" s="75" t="s">
        <v>4</v>
      </c>
      <c r="D137" s="61">
        <v>23.291349999999539</v>
      </c>
      <c r="E137" s="61">
        <v>23.408000000000584</v>
      </c>
      <c r="F137" s="61">
        <v>53.30064999999987</v>
      </c>
    </row>
    <row r="138" spans="1:6" x14ac:dyDescent="0.2">
      <c r="A138" s="99" t="s">
        <v>178</v>
      </c>
      <c r="B138" s="76" t="s">
        <v>277</v>
      </c>
      <c r="C138" s="75" t="s">
        <v>5</v>
      </c>
      <c r="D138" s="61">
        <v>12.595350000000307</v>
      </c>
      <c r="E138" s="61">
        <v>28.52800000000002</v>
      </c>
      <c r="F138" s="61">
        <v>58.876649999999678</v>
      </c>
    </row>
    <row r="139" spans="1:6" x14ac:dyDescent="0.2">
      <c r="A139" s="99" t="s">
        <v>180</v>
      </c>
      <c r="B139" s="76" t="s">
        <v>277</v>
      </c>
      <c r="C139" s="75" t="s">
        <v>6</v>
      </c>
      <c r="D139" s="61">
        <v>7.7553500000010729</v>
      </c>
      <c r="E139" s="61">
        <v>27.299999999999049</v>
      </c>
      <c r="F139" s="61">
        <v>64.944649999999882</v>
      </c>
    </row>
    <row r="140" spans="1:6" x14ac:dyDescent="0.2">
      <c r="A140" s="99" t="s">
        <v>181</v>
      </c>
      <c r="B140" s="76" t="s">
        <v>277</v>
      </c>
      <c r="C140" s="75" t="s">
        <v>7</v>
      </c>
      <c r="D140" s="61">
        <v>1.8113500000004308</v>
      </c>
      <c r="E140" s="61">
        <v>20.855999999998858</v>
      </c>
      <c r="F140" s="61">
        <v>77.332650000000712</v>
      </c>
    </row>
    <row r="141" spans="1:6" x14ac:dyDescent="0.2">
      <c r="A141" s="99" t="s">
        <v>176</v>
      </c>
      <c r="B141" s="76" t="s">
        <v>277</v>
      </c>
      <c r="C141" s="75" t="s">
        <v>8</v>
      </c>
      <c r="D141" s="61">
        <v>3.303349999998801</v>
      </c>
      <c r="E141" s="61">
        <v>21.968000000001666</v>
      </c>
      <c r="F141" s="61">
        <v>74.728649999999533</v>
      </c>
    </row>
    <row r="142" spans="1:6" x14ac:dyDescent="0.2">
      <c r="A142" s="99" t="s">
        <v>177</v>
      </c>
      <c r="B142" s="76" t="s">
        <v>277</v>
      </c>
      <c r="C142" s="75" t="s">
        <v>9</v>
      </c>
      <c r="D142" s="61">
        <v>4.2313499999994804</v>
      </c>
      <c r="E142" s="61">
        <v>26.580000000000727</v>
      </c>
      <c r="F142" s="61">
        <v>69.188649999999797</v>
      </c>
    </row>
    <row r="143" spans="1:6" x14ac:dyDescent="0.2">
      <c r="A143" s="99"/>
      <c r="B143" s="80"/>
      <c r="D143" s="80"/>
      <c r="E143" s="80"/>
      <c r="F143" s="80"/>
    </row>
    <row r="144" spans="1:6" x14ac:dyDescent="0.2">
      <c r="A144" s="99" t="s">
        <v>98</v>
      </c>
      <c r="B144" s="76" t="s">
        <v>278</v>
      </c>
      <c r="C144" s="75" t="s">
        <v>1</v>
      </c>
      <c r="D144" s="61">
        <v>37.623949999999965</v>
      </c>
      <c r="E144" s="61">
        <v>16.452000000000453</v>
      </c>
      <c r="F144" s="61">
        <v>45.924049999999582</v>
      </c>
    </row>
    <row r="145" spans="1:6" x14ac:dyDescent="0.2">
      <c r="A145" s="99" t="s">
        <v>120</v>
      </c>
      <c r="B145" s="76" t="s">
        <v>278</v>
      </c>
      <c r="C145" s="75" t="s">
        <v>2</v>
      </c>
      <c r="D145" s="61">
        <v>34.15029999999976</v>
      </c>
      <c r="E145" s="61">
        <v>30.768000000000484</v>
      </c>
      <c r="F145" s="61">
        <v>35.081699999999756</v>
      </c>
    </row>
    <row r="146" spans="1:6" x14ac:dyDescent="0.2">
      <c r="A146" s="99" t="s">
        <v>91</v>
      </c>
      <c r="B146" s="76" t="s">
        <v>278</v>
      </c>
      <c r="C146" s="75" t="s">
        <v>3</v>
      </c>
      <c r="D146" s="61">
        <v>25.935949999999636</v>
      </c>
      <c r="E146" s="61">
        <v>38.360000000001264</v>
      </c>
      <c r="F146" s="61">
        <v>35.7040499999991</v>
      </c>
    </row>
    <row r="147" spans="1:6" x14ac:dyDescent="0.2">
      <c r="A147" s="99" t="s">
        <v>102</v>
      </c>
      <c r="B147" s="76" t="s">
        <v>278</v>
      </c>
      <c r="C147" s="75" t="s">
        <v>4</v>
      </c>
      <c r="D147" s="61">
        <v>18.907949999999389</v>
      </c>
      <c r="E147" s="61">
        <v>41.648000000001275</v>
      </c>
      <c r="F147" s="61">
        <v>39.444049999999336</v>
      </c>
    </row>
    <row r="148" spans="1:6" x14ac:dyDescent="0.2">
      <c r="A148" s="99" t="s">
        <v>84</v>
      </c>
      <c r="B148" s="76" t="s">
        <v>278</v>
      </c>
      <c r="C148" s="75" t="s">
        <v>5</v>
      </c>
      <c r="D148" s="61">
        <v>14.667949999999607</v>
      </c>
      <c r="E148" s="61">
        <v>42.164000000000215</v>
      </c>
      <c r="F148" s="61">
        <v>43.168050000000179</v>
      </c>
    </row>
    <row r="149" spans="1:6" x14ac:dyDescent="0.2">
      <c r="A149" s="99" t="s">
        <v>123</v>
      </c>
      <c r="B149" s="76" t="s">
        <v>278</v>
      </c>
      <c r="C149" s="75" t="s">
        <v>6</v>
      </c>
      <c r="D149" s="61">
        <v>10.834299999999388</v>
      </c>
      <c r="E149" s="61">
        <v>40.620000000000687</v>
      </c>
      <c r="F149" s="61">
        <v>48.545699999999925</v>
      </c>
    </row>
    <row r="150" spans="1:6" x14ac:dyDescent="0.2">
      <c r="A150" s="99" t="s">
        <v>114</v>
      </c>
      <c r="B150" s="76" t="s">
        <v>278</v>
      </c>
      <c r="C150" s="75" t="s">
        <v>7</v>
      </c>
      <c r="D150" s="61">
        <v>8.4302999999997326</v>
      </c>
      <c r="E150" s="61">
        <v>41.504000000001042</v>
      </c>
      <c r="F150" s="61">
        <v>50.065699999999225</v>
      </c>
    </row>
    <row r="151" spans="1:6" x14ac:dyDescent="0.2">
      <c r="A151" s="99" t="s">
        <v>92</v>
      </c>
      <c r="B151" s="76" t="s">
        <v>278</v>
      </c>
      <c r="C151" s="75" t="s">
        <v>8</v>
      </c>
      <c r="D151" s="61">
        <v>9.9719500000006036</v>
      </c>
      <c r="E151" s="61">
        <v>44.352000000000089</v>
      </c>
      <c r="F151" s="61">
        <v>45.676049999999307</v>
      </c>
    </row>
    <row r="152" spans="1:6" x14ac:dyDescent="0.2">
      <c r="A152" s="120" t="s">
        <v>124</v>
      </c>
      <c r="B152" s="119" t="s">
        <v>278</v>
      </c>
      <c r="C152" s="107" t="s">
        <v>9</v>
      </c>
      <c r="D152" s="101">
        <v>6.7583000000010713</v>
      </c>
      <c r="E152" s="101">
        <v>39.347999999998819</v>
      </c>
      <c r="F152" s="102">
        <v>53.893700000000109</v>
      </c>
    </row>
    <row r="153" spans="1:6" x14ac:dyDescent="0.2">
      <c r="A153" s="124" t="s">
        <v>218</v>
      </c>
      <c r="B153" s="123" t="s">
        <v>278</v>
      </c>
      <c r="C153" s="108" t="s">
        <v>9</v>
      </c>
      <c r="D153" s="104">
        <v>6.3038999999998708</v>
      </c>
      <c r="E153" s="104">
        <v>39.224000000000387</v>
      </c>
      <c r="F153" s="105">
        <v>54.472099999999749</v>
      </c>
    </row>
    <row r="154" spans="1:6" x14ac:dyDescent="0.2">
      <c r="A154" s="99"/>
      <c r="B154" s="80"/>
      <c r="C154" s="75"/>
      <c r="D154" s="80"/>
      <c r="E154" s="80"/>
      <c r="F154" s="80"/>
    </row>
    <row r="155" spans="1:6" x14ac:dyDescent="0.2">
      <c r="A155" s="99" t="s">
        <v>117</v>
      </c>
      <c r="B155" s="76" t="s">
        <v>279</v>
      </c>
      <c r="C155" s="75" t="s">
        <v>1</v>
      </c>
      <c r="D155" s="61">
        <v>37.370300000000924</v>
      </c>
      <c r="E155" s="61">
        <v>27.803999999998723</v>
      </c>
      <c r="F155" s="61">
        <v>34.825700000000353</v>
      </c>
    </row>
    <row r="156" spans="1:6" x14ac:dyDescent="0.2">
      <c r="A156" s="99" t="s">
        <v>101</v>
      </c>
      <c r="B156" s="76" t="s">
        <v>279</v>
      </c>
      <c r="C156" s="75" t="s">
        <v>2</v>
      </c>
      <c r="D156" s="61">
        <v>30.831949999999591</v>
      </c>
      <c r="E156" s="61">
        <v>31.907999999999674</v>
      </c>
      <c r="F156" s="61">
        <v>37.260050000000732</v>
      </c>
    </row>
    <row r="157" spans="1:6" x14ac:dyDescent="0.2">
      <c r="A157" s="99" t="s">
        <v>99</v>
      </c>
      <c r="B157" s="76" t="s">
        <v>279</v>
      </c>
      <c r="C157" s="75" t="s">
        <v>3</v>
      </c>
      <c r="D157" s="61">
        <v>22.843950000000447</v>
      </c>
      <c r="E157" s="61">
        <v>31.544000000000093</v>
      </c>
      <c r="F157" s="61">
        <v>45.612049999999456</v>
      </c>
    </row>
    <row r="158" spans="1:6" x14ac:dyDescent="0.2">
      <c r="A158" s="99" t="s">
        <v>118</v>
      </c>
      <c r="B158" s="76" t="s">
        <v>279</v>
      </c>
      <c r="C158" s="75" t="s">
        <v>4</v>
      </c>
      <c r="D158" s="61">
        <v>18.802300000000713</v>
      </c>
      <c r="E158" s="61">
        <v>40.571999999999662</v>
      </c>
      <c r="F158" s="61">
        <v>40.625699999999625</v>
      </c>
    </row>
    <row r="159" spans="1:6" x14ac:dyDescent="0.2">
      <c r="A159" s="120" t="s">
        <v>94</v>
      </c>
      <c r="B159" s="119" t="s">
        <v>279</v>
      </c>
      <c r="C159" s="107" t="s">
        <v>5</v>
      </c>
      <c r="D159" s="101">
        <v>11.439949999999314</v>
      </c>
      <c r="E159" s="101">
        <v>40.61200000000099</v>
      </c>
      <c r="F159" s="102">
        <v>47.948049999999697</v>
      </c>
    </row>
    <row r="160" spans="1:6" x14ac:dyDescent="0.2">
      <c r="A160" s="124" t="s">
        <v>216</v>
      </c>
      <c r="B160" s="123" t="s">
        <v>279</v>
      </c>
      <c r="C160" s="108" t="s">
        <v>5</v>
      </c>
      <c r="D160" s="104">
        <v>11.063899999998725</v>
      </c>
      <c r="E160" s="104">
        <v>39.827999999999975</v>
      </c>
      <c r="F160" s="105">
        <v>49.108100000001301</v>
      </c>
    </row>
    <row r="161" spans="1:6" x14ac:dyDescent="0.2">
      <c r="A161" s="99" t="s">
        <v>88</v>
      </c>
      <c r="B161" s="76" t="s">
        <v>279</v>
      </c>
      <c r="C161" s="75" t="s">
        <v>6</v>
      </c>
      <c r="D161" s="61">
        <v>10.799950000000806</v>
      </c>
      <c r="E161" s="61">
        <v>44.619999999999891</v>
      </c>
      <c r="F161" s="61">
        <v>44.580049999999304</v>
      </c>
    </row>
    <row r="162" spans="1:6" x14ac:dyDescent="0.2">
      <c r="A162" s="99" t="s">
        <v>103</v>
      </c>
      <c r="B162" s="76" t="s">
        <v>279</v>
      </c>
      <c r="C162" s="75" t="s">
        <v>7</v>
      </c>
      <c r="D162" s="61">
        <v>10.463949999999883</v>
      </c>
      <c r="E162" s="61">
        <v>46.240000000000236</v>
      </c>
      <c r="F162" s="61">
        <v>43.29604999999988</v>
      </c>
    </row>
    <row r="163" spans="1:6" x14ac:dyDescent="0.2">
      <c r="A163" s="99" t="s">
        <v>86</v>
      </c>
      <c r="B163" s="76" t="s">
        <v>279</v>
      </c>
      <c r="C163" s="75" t="s">
        <v>8</v>
      </c>
      <c r="D163" s="61">
        <v>11.271950000000558</v>
      </c>
      <c r="E163" s="61">
        <v>46.983999999998787</v>
      </c>
      <c r="F163" s="61">
        <v>41.744050000000655</v>
      </c>
    </row>
    <row r="164" spans="1:6" x14ac:dyDescent="0.2">
      <c r="A164" s="99" t="s">
        <v>108</v>
      </c>
      <c r="B164" s="76" t="s">
        <v>279</v>
      </c>
      <c r="C164" s="75" t="s">
        <v>9</v>
      </c>
      <c r="D164" s="61">
        <v>8.3502999999993506</v>
      </c>
      <c r="E164" s="61">
        <v>41.156000000000859</v>
      </c>
      <c r="F164" s="61">
        <v>50.493699999999784</v>
      </c>
    </row>
    <row r="165" spans="1:6" x14ac:dyDescent="0.2">
      <c r="A165" s="99"/>
      <c r="B165" s="80"/>
      <c r="C165" s="75"/>
      <c r="D165" s="80"/>
      <c r="E165" s="80"/>
      <c r="F165" s="80"/>
    </row>
    <row r="166" spans="1:6" x14ac:dyDescent="0.2">
      <c r="A166" s="99" t="s">
        <v>122</v>
      </c>
      <c r="B166" s="76" t="s">
        <v>280</v>
      </c>
      <c r="C166" s="75" t="s">
        <v>1</v>
      </c>
      <c r="D166" s="61">
        <v>29.174300000000557</v>
      </c>
      <c r="E166" s="61">
        <v>28.423999999998838</v>
      </c>
      <c r="F166" s="61">
        <v>42.401700000000602</v>
      </c>
    </row>
    <row r="167" spans="1:6" x14ac:dyDescent="0.2">
      <c r="A167" s="99" t="s">
        <v>121</v>
      </c>
      <c r="B167" s="76" t="s">
        <v>280</v>
      </c>
      <c r="C167" s="75" t="s">
        <v>2</v>
      </c>
      <c r="D167" s="61">
        <v>16.57830000000078</v>
      </c>
      <c r="E167" s="61">
        <v>30.240000000000013</v>
      </c>
      <c r="F167" s="61">
        <v>53.181699999999211</v>
      </c>
    </row>
    <row r="168" spans="1:6" x14ac:dyDescent="0.2">
      <c r="A168" s="99" t="s">
        <v>115</v>
      </c>
      <c r="B168" s="76" t="s">
        <v>280</v>
      </c>
      <c r="C168" s="75" t="s">
        <v>3</v>
      </c>
      <c r="D168" s="61">
        <v>9.1263000000001</v>
      </c>
      <c r="E168" s="61">
        <v>29.740000000000467</v>
      </c>
      <c r="F168" s="61">
        <v>61.133699999999436</v>
      </c>
    </row>
    <row r="169" spans="1:6" x14ac:dyDescent="0.2">
      <c r="A169" s="120" t="s">
        <v>111</v>
      </c>
      <c r="B169" s="119" t="s">
        <v>280</v>
      </c>
      <c r="C169" s="107" t="s">
        <v>4</v>
      </c>
      <c r="D169" s="101">
        <v>5.338299999999407</v>
      </c>
      <c r="E169" s="101">
        <v>33.736000000001241</v>
      </c>
      <c r="F169" s="102">
        <v>60.925699999999352</v>
      </c>
    </row>
    <row r="170" spans="1:6" x14ac:dyDescent="0.2">
      <c r="A170" s="124" t="s">
        <v>215</v>
      </c>
      <c r="B170" s="123" t="s">
        <v>280</v>
      </c>
      <c r="C170" s="108" t="s">
        <v>4</v>
      </c>
      <c r="D170" s="104">
        <v>5.4519000000011459</v>
      </c>
      <c r="E170" s="104">
        <v>34.035999999999831</v>
      </c>
      <c r="F170" s="105">
        <v>60.512099999999023</v>
      </c>
    </row>
    <row r="171" spans="1:6" x14ac:dyDescent="0.2">
      <c r="A171" s="99" t="s">
        <v>109</v>
      </c>
      <c r="B171" s="76" t="s">
        <v>280</v>
      </c>
      <c r="C171" s="75" t="s">
        <v>5</v>
      </c>
      <c r="D171" s="61">
        <v>4.4942999999998108</v>
      </c>
      <c r="E171" s="61">
        <v>27.684000000000424</v>
      </c>
      <c r="F171" s="61">
        <v>67.821699999999765</v>
      </c>
    </row>
    <row r="172" spans="1:6" x14ac:dyDescent="0.2">
      <c r="A172" s="99" t="s">
        <v>107</v>
      </c>
      <c r="B172" s="76" t="s">
        <v>280</v>
      </c>
      <c r="C172" s="75" t="s">
        <v>6</v>
      </c>
      <c r="D172" s="61">
        <v>4.3782999999993706</v>
      </c>
      <c r="E172" s="61">
        <v>29.460000000000264</v>
      </c>
      <c r="F172" s="61">
        <v>66.161700000000366</v>
      </c>
    </row>
    <row r="173" spans="1:6" x14ac:dyDescent="0.2">
      <c r="A173" s="99" t="s">
        <v>85</v>
      </c>
      <c r="B173" s="76" t="s">
        <v>280</v>
      </c>
      <c r="C173" s="75" t="s">
        <v>7</v>
      </c>
      <c r="D173" s="61">
        <v>3.9959500000000361</v>
      </c>
      <c r="E173" s="61">
        <v>30.463999999999487</v>
      </c>
      <c r="F173" s="61">
        <v>65.540050000000477</v>
      </c>
    </row>
    <row r="174" spans="1:6" x14ac:dyDescent="0.2">
      <c r="A174" s="99" t="s">
        <v>119</v>
      </c>
      <c r="B174" s="76" t="s">
        <v>280</v>
      </c>
      <c r="C174" s="75" t="s">
        <v>8</v>
      </c>
      <c r="D174" s="61">
        <v>3.3582999999996166</v>
      </c>
      <c r="E174" s="61">
        <v>33.4800000000007</v>
      </c>
      <c r="F174" s="61">
        <v>63.161699999999691</v>
      </c>
    </row>
    <row r="175" spans="1:6" x14ac:dyDescent="0.2">
      <c r="A175" s="99" t="s">
        <v>90</v>
      </c>
      <c r="B175" s="76" t="s">
        <v>280</v>
      </c>
      <c r="C175" s="75" t="s">
        <v>9</v>
      </c>
      <c r="D175" s="61">
        <v>3.2719499999998765</v>
      </c>
      <c r="E175" s="61">
        <v>24.279999999999973</v>
      </c>
      <c r="F175" s="61">
        <v>72.448050000000151</v>
      </c>
    </row>
    <row r="176" spans="1:6" x14ac:dyDescent="0.2">
      <c r="A176" s="99"/>
      <c r="B176" s="80"/>
      <c r="C176" s="75"/>
      <c r="D176" s="80"/>
      <c r="E176" s="80"/>
      <c r="F176" s="80"/>
    </row>
    <row r="177" spans="1:6" x14ac:dyDescent="0.2">
      <c r="A177" s="99" t="s">
        <v>233</v>
      </c>
      <c r="B177" s="76" t="s">
        <v>281</v>
      </c>
      <c r="C177" s="75" t="s">
        <v>1</v>
      </c>
      <c r="D177" s="61">
        <v>41.131900000000982</v>
      </c>
      <c r="E177" s="61">
        <v>25.248000000000275</v>
      </c>
      <c r="F177" s="61">
        <v>33.620099999998743</v>
      </c>
    </row>
    <row r="178" spans="1:6" x14ac:dyDescent="0.2">
      <c r="A178" s="99" t="s">
        <v>223</v>
      </c>
      <c r="B178" s="76" t="s">
        <v>281</v>
      </c>
      <c r="C178" s="75" t="s">
        <v>2</v>
      </c>
      <c r="D178" s="61">
        <v>31.879899999999665</v>
      </c>
      <c r="E178" s="61">
        <v>26.84400000000096</v>
      </c>
      <c r="F178" s="61">
        <v>41.276099999999374</v>
      </c>
    </row>
    <row r="179" spans="1:6" x14ac:dyDescent="0.2">
      <c r="A179" s="99" t="s">
        <v>227</v>
      </c>
      <c r="B179" s="76" t="s">
        <v>281</v>
      </c>
      <c r="C179" s="75" t="s">
        <v>3</v>
      </c>
      <c r="D179" s="61">
        <v>28.891900000000518</v>
      </c>
      <c r="E179" s="61">
        <v>26.827999999999292</v>
      </c>
      <c r="F179" s="61">
        <v>44.280100000000189</v>
      </c>
    </row>
    <row r="180" spans="1:6" x14ac:dyDescent="0.2">
      <c r="A180" s="99" t="s">
        <v>224</v>
      </c>
      <c r="B180" s="76" t="s">
        <v>281</v>
      </c>
      <c r="C180" s="75" t="s">
        <v>4</v>
      </c>
      <c r="D180" s="61">
        <v>23.503900000000144</v>
      </c>
      <c r="E180" s="61">
        <v>28.99599999999964</v>
      </c>
      <c r="F180" s="61">
        <v>47.500100000000216</v>
      </c>
    </row>
    <row r="181" spans="1:6" x14ac:dyDescent="0.2">
      <c r="A181" s="99" t="s">
        <v>226</v>
      </c>
      <c r="B181" s="76" t="s">
        <v>281</v>
      </c>
      <c r="C181" s="75" t="s">
        <v>5</v>
      </c>
      <c r="D181" s="61">
        <v>11.039899999999065</v>
      </c>
      <c r="E181" s="61">
        <v>31.548000000001363</v>
      </c>
      <c r="F181" s="61">
        <v>57.412099999999569</v>
      </c>
    </row>
    <row r="182" spans="1:6" x14ac:dyDescent="0.2">
      <c r="A182" s="99" t="s">
        <v>228</v>
      </c>
      <c r="B182" s="76" t="s">
        <v>281</v>
      </c>
      <c r="C182" s="75" t="s">
        <v>6</v>
      </c>
      <c r="D182" s="61">
        <v>6.5639000000005439</v>
      </c>
      <c r="E182" s="61">
        <v>22.935999999999694</v>
      </c>
      <c r="F182" s="61">
        <v>70.500099999999762</v>
      </c>
    </row>
    <row r="183" spans="1:6" x14ac:dyDescent="0.2">
      <c r="A183" s="99" t="s">
        <v>225</v>
      </c>
      <c r="B183" s="76" t="s">
        <v>281</v>
      </c>
      <c r="C183" s="75" t="s">
        <v>7</v>
      </c>
      <c r="D183" s="61">
        <v>3.247899999999603</v>
      </c>
      <c r="E183" s="61">
        <v>19.008000000001175</v>
      </c>
      <c r="F183" s="61">
        <v>77.744099999999221</v>
      </c>
    </row>
    <row r="184" spans="1:6" x14ac:dyDescent="0.2">
      <c r="A184" s="99" t="s">
        <v>221</v>
      </c>
      <c r="B184" s="76" t="s">
        <v>281</v>
      </c>
      <c r="C184" s="75" t="s">
        <v>8</v>
      </c>
      <c r="D184" s="61">
        <v>4.2559000000000964</v>
      </c>
      <c r="E184" s="61">
        <v>17.824000000000524</v>
      </c>
      <c r="F184" s="61">
        <v>77.92009999999938</v>
      </c>
    </row>
    <row r="185" spans="1:6" x14ac:dyDescent="0.2">
      <c r="A185" s="99" t="s">
        <v>222</v>
      </c>
      <c r="B185" s="76" t="s">
        <v>281</v>
      </c>
      <c r="C185" s="75" t="s">
        <v>9</v>
      </c>
      <c r="D185" s="61">
        <v>7.3158999999999281</v>
      </c>
      <c r="E185" s="61">
        <v>24.812000000000012</v>
      </c>
      <c r="F185" s="61">
        <v>67.87210000000006</v>
      </c>
    </row>
    <row r="186" spans="1:6" x14ac:dyDescent="0.2">
      <c r="A186" s="99"/>
      <c r="B186" s="80"/>
      <c r="C186" s="75"/>
      <c r="D186" s="80"/>
      <c r="E186" s="80"/>
      <c r="F186" s="80"/>
    </row>
    <row r="187" spans="1:6" x14ac:dyDescent="0.2">
      <c r="A187" s="99" t="s">
        <v>97</v>
      </c>
      <c r="B187" s="76" t="s">
        <v>282</v>
      </c>
      <c r="C187" s="75" t="s">
        <v>1</v>
      </c>
      <c r="D187" s="61">
        <v>40.031950000000322</v>
      </c>
      <c r="E187" s="61">
        <v>25.584000000000064</v>
      </c>
      <c r="F187" s="61">
        <v>34.384049999999618</v>
      </c>
    </row>
    <row r="188" spans="1:6" x14ac:dyDescent="0.2">
      <c r="A188" s="99" t="s">
        <v>100</v>
      </c>
      <c r="B188" s="76" t="s">
        <v>282</v>
      </c>
      <c r="C188" s="75" t="s">
        <v>2</v>
      </c>
      <c r="D188" s="61">
        <v>39.555950000000436</v>
      </c>
      <c r="E188" s="61">
        <v>26.243999999999236</v>
      </c>
      <c r="F188" s="61">
        <v>34.200050000000331</v>
      </c>
    </row>
    <row r="189" spans="1:6" x14ac:dyDescent="0.2">
      <c r="A189" s="99" t="s">
        <v>125</v>
      </c>
      <c r="B189" s="76" t="s">
        <v>282</v>
      </c>
      <c r="C189" s="75" t="s">
        <v>3</v>
      </c>
      <c r="D189" s="61">
        <v>23.090300000000951</v>
      </c>
      <c r="E189" s="61">
        <v>30.631999999999383</v>
      </c>
      <c r="F189" s="61">
        <v>46.277699999999669</v>
      </c>
    </row>
    <row r="190" spans="1:6" x14ac:dyDescent="0.2">
      <c r="A190" s="99" t="s">
        <v>87</v>
      </c>
      <c r="B190" s="76" t="s">
        <v>282</v>
      </c>
      <c r="C190" s="75" t="s">
        <v>4</v>
      </c>
      <c r="D190" s="61">
        <v>20.107949999999434</v>
      </c>
      <c r="E190" s="61">
        <v>29.420000000000073</v>
      </c>
      <c r="F190" s="61">
        <v>50.472050000000493</v>
      </c>
    </row>
    <row r="191" spans="1:6" x14ac:dyDescent="0.2">
      <c r="A191" s="99" t="s">
        <v>126</v>
      </c>
      <c r="B191" s="76" t="s">
        <v>282</v>
      </c>
      <c r="C191" s="75" t="s">
        <v>5</v>
      </c>
      <c r="D191" s="61">
        <v>12.998300000000171</v>
      </c>
      <c r="E191" s="61">
        <v>32.7800000000002</v>
      </c>
      <c r="F191" s="61">
        <v>54.221699999999629</v>
      </c>
    </row>
    <row r="192" spans="1:6" x14ac:dyDescent="0.2">
      <c r="A192" s="99" t="s">
        <v>112</v>
      </c>
      <c r="B192" s="76" t="s">
        <v>282</v>
      </c>
      <c r="C192" s="75" t="s">
        <v>6</v>
      </c>
      <c r="D192" s="61">
        <v>8.1823000000005948</v>
      </c>
      <c r="E192" s="61">
        <v>29.47999999999865</v>
      </c>
      <c r="F192" s="61">
        <v>62.337700000000751</v>
      </c>
    </row>
    <row r="193" spans="1:7" x14ac:dyDescent="0.2">
      <c r="A193" s="99" t="s">
        <v>105</v>
      </c>
      <c r="B193" s="76" t="s">
        <v>282</v>
      </c>
      <c r="C193" s="75" t="s">
        <v>7</v>
      </c>
      <c r="D193" s="61">
        <v>5.3759499999992357</v>
      </c>
      <c r="E193" s="61">
        <v>28.795999999999822</v>
      </c>
      <c r="F193" s="61">
        <v>65.828050000000943</v>
      </c>
    </row>
    <row r="194" spans="1:7" x14ac:dyDescent="0.2">
      <c r="A194" s="99" t="s">
        <v>104</v>
      </c>
      <c r="B194" s="76" t="s">
        <v>282</v>
      </c>
      <c r="C194" s="75" t="s">
        <v>32</v>
      </c>
      <c r="D194" s="61">
        <v>4.6919500000004035</v>
      </c>
      <c r="E194" s="61">
        <v>28.748000000000502</v>
      </c>
      <c r="F194" s="61">
        <v>66.560049999999094</v>
      </c>
      <c r="G194" s="80" t="s">
        <v>287</v>
      </c>
    </row>
    <row r="195" spans="1:7" x14ac:dyDescent="0.2">
      <c r="A195" s="99" t="s">
        <v>288</v>
      </c>
      <c r="B195" s="75" t="s">
        <v>282</v>
      </c>
      <c r="C195" s="75" t="s">
        <v>9</v>
      </c>
      <c r="G195" s="80" t="s">
        <v>289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workbookViewId="0"/>
  </sheetViews>
  <sheetFormatPr defaultColWidth="14.28515625" defaultRowHeight="11.25" x14ac:dyDescent="0.2"/>
  <cols>
    <col min="1" max="2" width="14.28515625" style="80"/>
    <col min="3" max="3" width="15.85546875" style="99" customWidth="1"/>
    <col min="4" max="16384" width="14.28515625" style="80"/>
  </cols>
  <sheetData>
    <row r="1" spans="1:9" ht="11.25" customHeight="1" x14ac:dyDescent="0.2">
      <c r="A1" s="97"/>
      <c r="B1" s="117"/>
      <c r="C1" s="98"/>
      <c r="D1" s="61" t="s">
        <v>65</v>
      </c>
      <c r="E1" s="61" t="s">
        <v>66</v>
      </c>
      <c r="F1" s="61" t="s">
        <v>67</v>
      </c>
      <c r="G1" s="61" t="s">
        <v>68</v>
      </c>
      <c r="H1" s="61" t="s">
        <v>69</v>
      </c>
      <c r="I1" s="61" t="s">
        <v>70</v>
      </c>
    </row>
    <row r="2" spans="1:9" x14ac:dyDescent="0.2">
      <c r="A2" s="77" t="s">
        <v>80</v>
      </c>
      <c r="B2" s="77" t="s">
        <v>334</v>
      </c>
      <c r="C2" s="82" t="s">
        <v>335</v>
      </c>
      <c r="D2" s="67" t="s">
        <v>76</v>
      </c>
      <c r="E2" s="67" t="s">
        <v>76</v>
      </c>
      <c r="F2" s="67" t="s">
        <v>76</v>
      </c>
      <c r="G2" s="67" t="s">
        <v>77</v>
      </c>
      <c r="H2" s="67" t="s">
        <v>78</v>
      </c>
      <c r="I2" s="67" t="s">
        <v>79</v>
      </c>
    </row>
    <row r="3" spans="1:9" x14ac:dyDescent="0.2">
      <c r="A3" s="109">
        <v>43026</v>
      </c>
      <c r="B3" s="75" t="s">
        <v>269</v>
      </c>
      <c r="C3" s="106" t="s">
        <v>304</v>
      </c>
      <c r="D3" s="95">
        <v>7.5153500000001472</v>
      </c>
      <c r="E3" s="95">
        <v>6.6800000000000637</v>
      </c>
      <c r="F3" s="93">
        <v>35.804649999999789</v>
      </c>
      <c r="G3" s="61">
        <v>15.030700000000294</v>
      </c>
      <c r="H3" s="61">
        <v>13.360000000000127</v>
      </c>
      <c r="I3" s="61">
        <v>71.609299999999578</v>
      </c>
    </row>
    <row r="4" spans="1:9" x14ac:dyDescent="0.2">
      <c r="A4" s="109">
        <v>43026</v>
      </c>
      <c r="B4" s="75" t="s">
        <v>269</v>
      </c>
      <c r="C4" s="106" t="s">
        <v>305</v>
      </c>
      <c r="D4" s="95">
        <v>8.1993500000001163</v>
      </c>
      <c r="E4" s="95">
        <v>7.0519999999999072</v>
      </c>
      <c r="F4" s="93">
        <v>34.748649999999977</v>
      </c>
      <c r="G4" s="61">
        <v>16.398700000000233</v>
      </c>
      <c r="H4" s="61">
        <v>14.103999999999814</v>
      </c>
      <c r="I4" s="61">
        <v>69.497299999999953</v>
      </c>
    </row>
    <row r="5" spans="1:9" x14ac:dyDescent="0.2">
      <c r="A5" s="109">
        <v>43087</v>
      </c>
      <c r="B5" s="109" t="s">
        <v>269</v>
      </c>
      <c r="C5" s="106" t="s">
        <v>328</v>
      </c>
      <c r="D5" s="95">
        <v>19.084500000000055</v>
      </c>
      <c r="E5" s="95">
        <v>8.5599999999999454</v>
      </c>
      <c r="F5" s="93">
        <v>22.355499999999999</v>
      </c>
      <c r="G5" s="61">
        <v>38.169000000000111</v>
      </c>
      <c r="H5" s="61">
        <v>17.119999999999891</v>
      </c>
      <c r="I5" s="61">
        <v>44.710999999999999</v>
      </c>
    </row>
    <row r="6" spans="1:9" x14ac:dyDescent="0.2">
      <c r="A6" s="109">
        <v>43087</v>
      </c>
      <c r="B6" s="109" t="s">
        <v>269</v>
      </c>
      <c r="C6" s="106" t="s">
        <v>318</v>
      </c>
      <c r="D6" s="95">
        <v>19.676499999999812</v>
      </c>
      <c r="E6" s="95">
        <v>7.8319999999996526</v>
      </c>
      <c r="F6" s="93">
        <v>22.491500000000535</v>
      </c>
      <c r="G6" s="61">
        <v>39.352999999999625</v>
      </c>
      <c r="H6" s="61">
        <v>15.663999999999307</v>
      </c>
      <c r="I6" s="61">
        <v>44.98300000000107</v>
      </c>
    </row>
    <row r="7" spans="1:9" x14ac:dyDescent="0.2">
      <c r="A7" s="76">
        <v>42243</v>
      </c>
      <c r="B7" s="76" t="s">
        <v>269</v>
      </c>
      <c r="C7" s="99" t="s">
        <v>96</v>
      </c>
      <c r="D7" s="95">
        <v>4.6459750000003837</v>
      </c>
      <c r="E7" s="95">
        <v>29.105999999999312</v>
      </c>
      <c r="F7" s="93">
        <v>16.248025000000304</v>
      </c>
      <c r="G7" s="61">
        <v>9.2919500000007673</v>
      </c>
      <c r="H7" s="61">
        <v>58.211999999998618</v>
      </c>
      <c r="I7" s="61">
        <v>32.496050000000608</v>
      </c>
    </row>
    <row r="8" spans="1:9" x14ac:dyDescent="0.2">
      <c r="A8" s="76">
        <v>42274</v>
      </c>
      <c r="B8" s="76" t="s">
        <v>269</v>
      </c>
      <c r="C8" s="99" t="s">
        <v>113</v>
      </c>
      <c r="D8" s="95">
        <v>15.633150000000327</v>
      </c>
      <c r="E8" s="95">
        <v>19.705999999999904</v>
      </c>
      <c r="F8" s="93">
        <v>14.660849999999769</v>
      </c>
      <c r="G8" s="61">
        <v>31.266300000000658</v>
      </c>
      <c r="H8" s="61">
        <v>39.411999999999807</v>
      </c>
      <c r="I8" s="61">
        <v>29.321699999999538</v>
      </c>
    </row>
    <row r="9" spans="1:9" x14ac:dyDescent="0.2">
      <c r="A9" s="76">
        <v>42274</v>
      </c>
      <c r="B9" s="76" t="s">
        <v>269</v>
      </c>
      <c r="C9" s="99" t="s">
        <v>110</v>
      </c>
      <c r="D9" s="95">
        <v>7.9951499999997253</v>
      </c>
      <c r="E9" s="95">
        <v>13.254000000000019</v>
      </c>
      <c r="F9" s="93">
        <v>28.750850000000256</v>
      </c>
      <c r="G9" s="61">
        <v>15.990299999999449</v>
      </c>
      <c r="H9" s="61">
        <v>26.508000000000038</v>
      </c>
      <c r="I9" s="61">
        <v>57.501700000000511</v>
      </c>
    </row>
    <row r="10" spans="1:9" x14ac:dyDescent="0.2">
      <c r="A10" s="76">
        <v>42296</v>
      </c>
      <c r="B10" s="76" t="s">
        <v>269</v>
      </c>
      <c r="C10" s="99" t="s">
        <v>145</v>
      </c>
      <c r="D10" s="95">
        <v>6.8465749999997101</v>
      </c>
      <c r="E10" s="95">
        <v>11.372000000000639</v>
      </c>
      <c r="F10" s="93">
        <v>31.781424999999651</v>
      </c>
      <c r="G10" s="61">
        <v>13.69314999999942</v>
      </c>
      <c r="H10" s="61">
        <v>22.744000000001279</v>
      </c>
      <c r="I10" s="61">
        <v>63.562849999999301</v>
      </c>
    </row>
    <row r="11" spans="1:9" x14ac:dyDescent="0.2">
      <c r="A11" s="76">
        <v>42296</v>
      </c>
      <c r="B11" s="76" t="s">
        <v>269</v>
      </c>
      <c r="C11" s="99" t="s">
        <v>147</v>
      </c>
      <c r="D11" s="95">
        <v>5.4845749999999711</v>
      </c>
      <c r="E11" s="95">
        <v>9.7019999999997708</v>
      </c>
      <c r="F11" s="93">
        <v>34.813425000000258</v>
      </c>
      <c r="G11" s="61">
        <v>10.969149999999942</v>
      </c>
      <c r="H11" s="61">
        <v>19.403999999999542</v>
      </c>
      <c r="I11" s="61">
        <v>69.626850000000516</v>
      </c>
    </row>
    <row r="12" spans="1:9" x14ac:dyDescent="0.2">
      <c r="A12" s="76">
        <v>42296</v>
      </c>
      <c r="B12" s="76" t="s">
        <v>269</v>
      </c>
      <c r="C12" s="99" t="s">
        <v>129</v>
      </c>
      <c r="D12" s="95">
        <v>3.592574999999691</v>
      </c>
      <c r="E12" s="95">
        <v>11.036000000000286</v>
      </c>
      <c r="F12" s="93">
        <v>35.371425000000023</v>
      </c>
      <c r="G12" s="61">
        <v>7.185149999999382</v>
      </c>
      <c r="H12" s="61">
        <v>22.072000000000571</v>
      </c>
      <c r="I12" s="61">
        <v>70.742850000000047</v>
      </c>
    </row>
    <row r="13" spans="1:9" x14ac:dyDescent="0.2">
      <c r="A13" s="76">
        <v>42296</v>
      </c>
      <c r="B13" s="76" t="s">
        <v>269</v>
      </c>
      <c r="C13" s="99" t="s">
        <v>146</v>
      </c>
      <c r="D13" s="95">
        <v>1.786574999999992</v>
      </c>
      <c r="E13" s="95">
        <v>9.8519999999996344</v>
      </c>
      <c r="F13" s="93">
        <v>38.361425000000374</v>
      </c>
      <c r="G13" s="61">
        <v>3.5731499999999841</v>
      </c>
      <c r="H13" s="61">
        <v>19.703999999999269</v>
      </c>
      <c r="I13" s="61">
        <v>76.722850000000747</v>
      </c>
    </row>
    <row r="14" spans="1:9" x14ac:dyDescent="0.2">
      <c r="A14" s="76">
        <v>42243</v>
      </c>
      <c r="B14" s="76" t="s">
        <v>269</v>
      </c>
      <c r="C14" s="99" t="s">
        <v>89</v>
      </c>
      <c r="D14" s="95">
        <v>1.8639750000001172</v>
      </c>
      <c r="E14" s="95">
        <v>10.281999999999698</v>
      </c>
      <c r="F14" s="93">
        <v>37.854025000000185</v>
      </c>
      <c r="G14" s="61">
        <v>3.7279500000002344</v>
      </c>
      <c r="H14" s="61">
        <v>20.563999999999396</v>
      </c>
      <c r="I14" s="61">
        <v>75.70805000000037</v>
      </c>
    </row>
    <row r="15" spans="1:9" x14ac:dyDescent="0.2">
      <c r="A15" s="76">
        <v>42296</v>
      </c>
      <c r="B15" s="76" t="s">
        <v>269</v>
      </c>
      <c r="C15" s="99" t="s">
        <v>148</v>
      </c>
      <c r="D15" s="95">
        <v>1.8145750000003531</v>
      </c>
      <c r="E15" s="95">
        <v>9.3599999999992178</v>
      </c>
      <c r="F15" s="93">
        <v>38.825425000000429</v>
      </c>
      <c r="G15" s="61">
        <v>3.6291500000007062</v>
      </c>
      <c r="H15" s="61">
        <v>18.719999999998436</v>
      </c>
      <c r="I15" s="61">
        <v>77.650850000000858</v>
      </c>
    </row>
    <row r="16" spans="1:9" x14ac:dyDescent="0.2">
      <c r="A16" s="76"/>
      <c r="B16" s="76"/>
      <c r="D16" s="95"/>
      <c r="E16" s="95"/>
      <c r="F16" s="93"/>
      <c r="G16" s="61"/>
      <c r="H16" s="61"/>
      <c r="I16" s="61"/>
    </row>
    <row r="17" spans="1:9" x14ac:dyDescent="0.2">
      <c r="A17" s="109">
        <v>43087</v>
      </c>
      <c r="B17" s="109" t="s">
        <v>270</v>
      </c>
      <c r="C17" s="106" t="s">
        <v>306</v>
      </c>
      <c r="D17" s="95">
        <v>7.0964999999999989</v>
      </c>
      <c r="E17" s="95">
        <v>8.8240000000001828</v>
      </c>
      <c r="F17" s="93">
        <v>34.079499999999818</v>
      </c>
      <c r="G17" s="61">
        <v>14.192999999999998</v>
      </c>
      <c r="H17" s="61">
        <v>17.648000000000366</v>
      </c>
      <c r="I17" s="61">
        <v>68.158999999999637</v>
      </c>
    </row>
    <row r="18" spans="1:9" x14ac:dyDescent="0.2">
      <c r="A18" s="109">
        <v>43026</v>
      </c>
      <c r="B18" s="75" t="s">
        <v>270</v>
      </c>
      <c r="C18" s="106" t="s">
        <v>307</v>
      </c>
      <c r="D18" s="95">
        <v>12.595349999999961</v>
      </c>
      <c r="E18" s="95">
        <v>9.9000000000000909</v>
      </c>
      <c r="F18" s="93">
        <v>27.504649999999948</v>
      </c>
      <c r="G18" s="61">
        <v>25.190699999999921</v>
      </c>
      <c r="H18" s="61">
        <v>19.800000000000182</v>
      </c>
      <c r="I18" s="61">
        <v>55.009299999999897</v>
      </c>
    </row>
    <row r="19" spans="1:9" x14ac:dyDescent="0.2">
      <c r="A19" s="109">
        <v>43087</v>
      </c>
      <c r="B19" s="109" t="s">
        <v>270</v>
      </c>
      <c r="C19" s="106" t="s">
        <v>326</v>
      </c>
      <c r="D19" s="95">
        <v>19.544499999999978</v>
      </c>
      <c r="E19" s="95">
        <v>10.708000000000197</v>
      </c>
      <c r="F19" s="93">
        <v>19.747499999999825</v>
      </c>
      <c r="G19" s="61">
        <v>39.088999999999956</v>
      </c>
      <c r="H19" s="61">
        <v>21.416000000000395</v>
      </c>
      <c r="I19" s="61">
        <v>39.494999999999649</v>
      </c>
    </row>
    <row r="20" spans="1:9" x14ac:dyDescent="0.2">
      <c r="A20" s="109">
        <v>43087</v>
      </c>
      <c r="B20" s="109" t="s">
        <v>270</v>
      </c>
      <c r="C20" s="106" t="s">
        <v>327</v>
      </c>
      <c r="D20" s="95">
        <v>20.448499999999861</v>
      </c>
      <c r="E20" s="95">
        <v>10.756000000000085</v>
      </c>
      <c r="F20" s="93">
        <v>18.795500000000054</v>
      </c>
      <c r="G20" s="61">
        <v>40.896999999999721</v>
      </c>
      <c r="H20" s="61">
        <v>21.512000000000171</v>
      </c>
      <c r="I20" s="61">
        <v>37.591000000000108</v>
      </c>
    </row>
    <row r="21" spans="1:9" x14ac:dyDescent="0.2">
      <c r="A21" s="76">
        <v>42409</v>
      </c>
      <c r="B21" s="76" t="s">
        <v>270</v>
      </c>
      <c r="C21" s="99" t="s">
        <v>197</v>
      </c>
      <c r="D21" s="95">
        <v>4.203024999999883</v>
      </c>
      <c r="E21" s="95">
        <v>28.844000000000278</v>
      </c>
      <c r="F21" s="93">
        <v>16.952974999999839</v>
      </c>
      <c r="G21" s="61">
        <v>8.406049999999766</v>
      </c>
      <c r="H21" s="61">
        <v>57.688000000000564</v>
      </c>
      <c r="I21" s="61">
        <v>33.905949999999677</v>
      </c>
    </row>
    <row r="22" spans="1:9" ht="11.25" customHeight="1" x14ac:dyDescent="0.2">
      <c r="A22" s="76">
        <v>42409</v>
      </c>
      <c r="B22" s="76" t="s">
        <v>270</v>
      </c>
      <c r="C22" s="99" t="s">
        <v>196</v>
      </c>
      <c r="D22" s="95">
        <v>2.7970250000003887</v>
      </c>
      <c r="E22" s="95">
        <v>26.357999999999038</v>
      </c>
      <c r="F22" s="93">
        <v>20.844975000000574</v>
      </c>
      <c r="G22" s="61">
        <v>5.5940500000007773</v>
      </c>
      <c r="H22" s="61">
        <v>52.715999999998076</v>
      </c>
      <c r="I22" s="61">
        <v>41.689950000001147</v>
      </c>
    </row>
    <row r="23" spans="1:9" x14ac:dyDescent="0.2">
      <c r="A23" s="76">
        <v>42409</v>
      </c>
      <c r="B23" s="76" t="s">
        <v>270</v>
      </c>
      <c r="C23" s="99" t="s">
        <v>193</v>
      </c>
      <c r="D23" s="95">
        <v>5.6190249999997093</v>
      </c>
      <c r="E23" s="95">
        <v>17.42999999999995</v>
      </c>
      <c r="F23" s="93">
        <v>26.950975000000341</v>
      </c>
      <c r="G23" s="61">
        <v>11.238049999999419</v>
      </c>
      <c r="H23" s="61">
        <v>34.8599999999999</v>
      </c>
      <c r="I23" s="61">
        <v>53.901950000000689</v>
      </c>
    </row>
    <row r="24" spans="1:9" x14ac:dyDescent="0.2">
      <c r="A24" s="76">
        <v>42409</v>
      </c>
      <c r="B24" s="76" t="s">
        <v>270</v>
      </c>
      <c r="C24" s="99" t="s">
        <v>194</v>
      </c>
      <c r="D24" s="95">
        <v>4.8630249999996238</v>
      </c>
      <c r="E24" s="95">
        <v>14.068000000000893</v>
      </c>
      <c r="F24" s="93">
        <v>31.068974999999483</v>
      </c>
      <c r="G24" s="61">
        <v>9.7260499999992476</v>
      </c>
      <c r="H24" s="61">
        <v>28.136000000001786</v>
      </c>
      <c r="I24" s="61">
        <v>62.137949999998966</v>
      </c>
    </row>
    <row r="25" spans="1:9" x14ac:dyDescent="0.2">
      <c r="A25" s="76">
        <v>42409</v>
      </c>
      <c r="B25" s="76" t="s">
        <v>270</v>
      </c>
      <c r="C25" s="99" t="s">
        <v>195</v>
      </c>
      <c r="D25" s="95">
        <v>2.4930250000005287</v>
      </c>
      <c r="E25" s="95">
        <v>10.535999999999603</v>
      </c>
      <c r="F25" s="93">
        <v>36.970974999999868</v>
      </c>
      <c r="G25" s="61">
        <v>4.9860500000010575</v>
      </c>
      <c r="H25" s="61">
        <v>21.071999999999207</v>
      </c>
      <c r="I25" s="61">
        <v>73.941949999999736</v>
      </c>
    </row>
    <row r="26" spans="1:9" x14ac:dyDescent="0.2">
      <c r="A26" s="76">
        <v>42423</v>
      </c>
      <c r="B26" s="76" t="s">
        <v>270</v>
      </c>
      <c r="C26" s="99" t="s">
        <v>229</v>
      </c>
      <c r="D26" s="95">
        <v>3.4579499999992933</v>
      </c>
      <c r="E26" s="95">
        <v>12.678000000000225</v>
      </c>
      <c r="F26" s="93">
        <v>33.864050000000482</v>
      </c>
      <c r="G26" s="61">
        <v>6.9158999999985866</v>
      </c>
      <c r="H26" s="61">
        <v>25.356000000000449</v>
      </c>
      <c r="I26" s="61">
        <v>67.728100000000964</v>
      </c>
    </row>
    <row r="27" spans="1:9" x14ac:dyDescent="0.2">
      <c r="A27" s="76">
        <v>42423</v>
      </c>
      <c r="B27" s="76" t="s">
        <v>270</v>
      </c>
      <c r="C27" s="99" t="s">
        <v>230</v>
      </c>
      <c r="D27" s="95">
        <v>2.1199499999997826</v>
      </c>
      <c r="E27" s="95">
        <v>11.310000000000286</v>
      </c>
      <c r="F27" s="93">
        <v>36.570049999999931</v>
      </c>
      <c r="G27" s="61">
        <v>4.2398999999995652</v>
      </c>
      <c r="H27" s="61">
        <v>22.620000000000573</v>
      </c>
      <c r="I27" s="61">
        <v>73.140099999999862</v>
      </c>
    </row>
    <row r="28" spans="1:9" x14ac:dyDescent="0.2">
      <c r="A28" s="76">
        <v>42423</v>
      </c>
      <c r="B28" s="76" t="s">
        <v>270</v>
      </c>
      <c r="C28" s="99" t="s">
        <v>231</v>
      </c>
      <c r="D28" s="95">
        <v>1.5719499999997808</v>
      </c>
      <c r="E28" s="95">
        <v>9.8660000000000991</v>
      </c>
      <c r="F28" s="93">
        <v>38.56205000000012</v>
      </c>
      <c r="G28" s="61">
        <v>3.1438999999995616</v>
      </c>
      <c r="H28" s="61">
        <v>19.732000000000198</v>
      </c>
      <c r="I28" s="61">
        <v>77.12410000000024</v>
      </c>
    </row>
    <row r="29" spans="1:9" x14ac:dyDescent="0.2">
      <c r="A29" s="76">
        <v>42423</v>
      </c>
      <c r="B29" s="76" t="s">
        <v>270</v>
      </c>
      <c r="C29" s="99" t="s">
        <v>232</v>
      </c>
      <c r="D29" s="95">
        <v>1.3079500000001119</v>
      </c>
      <c r="E29" s="95">
        <v>8.8839999999999009</v>
      </c>
      <c r="F29" s="93">
        <v>39.808049999999987</v>
      </c>
      <c r="G29" s="61">
        <v>2.6159000000002237</v>
      </c>
      <c r="H29" s="61">
        <v>17.767999999999802</v>
      </c>
      <c r="I29" s="61">
        <v>79.616099999999975</v>
      </c>
    </row>
    <row r="31" spans="1:9" x14ac:dyDescent="0.2">
      <c r="A31" s="109">
        <v>43026</v>
      </c>
      <c r="B31" s="75" t="s">
        <v>271</v>
      </c>
      <c r="C31" s="106" t="s">
        <v>308</v>
      </c>
      <c r="D31" s="95">
        <v>9.687350000000059</v>
      </c>
      <c r="E31" s="95">
        <v>9.5480000000003429</v>
      </c>
      <c r="F31" s="93">
        <v>30.764649999999598</v>
      </c>
      <c r="G31" s="61">
        <v>19.374700000000118</v>
      </c>
      <c r="H31" s="61">
        <v>19.096000000000686</v>
      </c>
      <c r="I31" s="61">
        <v>61.529299999999196</v>
      </c>
    </row>
    <row r="32" spans="1:9" x14ac:dyDescent="0.2">
      <c r="A32" s="109">
        <v>43026</v>
      </c>
      <c r="B32" s="75" t="s">
        <v>271</v>
      </c>
      <c r="C32" s="106" t="s">
        <v>309</v>
      </c>
      <c r="D32" s="95">
        <v>15.207350000000268</v>
      </c>
      <c r="E32" s="95">
        <v>8.7599999999997635</v>
      </c>
      <c r="F32" s="93">
        <v>26.032649999999968</v>
      </c>
      <c r="G32" s="61">
        <v>30.41470000000054</v>
      </c>
      <c r="H32" s="61">
        <v>17.519999999999527</v>
      </c>
      <c r="I32" s="61">
        <v>52.065299999999937</v>
      </c>
    </row>
    <row r="33" spans="1:9" x14ac:dyDescent="0.2">
      <c r="A33" s="109">
        <v>43087</v>
      </c>
      <c r="B33" s="109" t="s">
        <v>271</v>
      </c>
      <c r="C33" s="106" t="s">
        <v>324</v>
      </c>
      <c r="D33" s="95">
        <v>29.456499999999899</v>
      </c>
      <c r="E33" s="95">
        <v>9.4239999999996371</v>
      </c>
      <c r="F33" s="93">
        <v>11.119500000000464</v>
      </c>
      <c r="G33" s="61">
        <v>58.912999999999791</v>
      </c>
      <c r="H33" s="61">
        <v>18.847999999999274</v>
      </c>
      <c r="I33" s="61">
        <v>22.239000000000928</v>
      </c>
    </row>
    <row r="34" spans="1:9" x14ac:dyDescent="0.2">
      <c r="A34" s="109">
        <v>43087</v>
      </c>
      <c r="B34" s="109" t="s">
        <v>271</v>
      </c>
      <c r="C34" s="106" t="s">
        <v>315</v>
      </c>
      <c r="D34" s="95">
        <v>24.904499999999992</v>
      </c>
      <c r="E34" s="95">
        <v>13.171999999999578</v>
      </c>
      <c r="F34" s="93">
        <v>11.923500000000431</v>
      </c>
      <c r="G34" s="61">
        <v>49.808999999999983</v>
      </c>
      <c r="H34" s="61">
        <v>26.343999999999156</v>
      </c>
      <c r="I34" s="61">
        <v>23.847000000000861</v>
      </c>
    </row>
    <row r="35" spans="1:9" x14ac:dyDescent="0.2">
      <c r="A35" s="76">
        <v>42409</v>
      </c>
      <c r="B35" s="76" t="s">
        <v>271</v>
      </c>
      <c r="C35" s="99" t="s">
        <v>212</v>
      </c>
      <c r="D35" s="95">
        <v>6.301024999999612</v>
      </c>
      <c r="E35" s="95">
        <v>24.756000000000427</v>
      </c>
      <c r="F35" s="93">
        <v>18.942974999999961</v>
      </c>
      <c r="G35" s="61">
        <v>12.602049999999224</v>
      </c>
      <c r="H35" s="61">
        <v>49.512000000000853</v>
      </c>
      <c r="I35" s="61">
        <v>37.885949999999923</v>
      </c>
    </row>
    <row r="36" spans="1:9" x14ac:dyDescent="0.2">
      <c r="A36" s="76">
        <v>42409</v>
      </c>
      <c r="B36" s="76" t="s">
        <v>271</v>
      </c>
      <c r="C36" s="99" t="s">
        <v>211</v>
      </c>
      <c r="D36" s="95">
        <v>3.5410250000000758</v>
      </c>
      <c r="E36" s="95">
        <v>24.94199999999978</v>
      </c>
      <c r="F36" s="93">
        <v>21.516975000000144</v>
      </c>
      <c r="G36" s="61">
        <v>7.0820500000001525</v>
      </c>
      <c r="H36" s="61">
        <v>49.88399999999956</v>
      </c>
      <c r="I36" s="61">
        <v>43.033950000000289</v>
      </c>
    </row>
    <row r="37" spans="1:9" x14ac:dyDescent="0.2">
      <c r="A37" s="76">
        <v>42409</v>
      </c>
      <c r="B37" s="76" t="s">
        <v>271</v>
      </c>
      <c r="C37" s="99" t="s">
        <v>210</v>
      </c>
      <c r="D37" s="95">
        <v>4.1150250000003723</v>
      </c>
      <c r="E37" s="95">
        <v>23.961999999999648</v>
      </c>
      <c r="F37" s="93">
        <v>21.92297499999998</v>
      </c>
      <c r="G37" s="61">
        <v>8.2300500000007446</v>
      </c>
      <c r="H37" s="61">
        <v>47.923999999999296</v>
      </c>
      <c r="I37" s="61">
        <v>43.845949999999959</v>
      </c>
    </row>
    <row r="38" spans="1:9" x14ac:dyDescent="0.2">
      <c r="A38" s="76">
        <v>42409</v>
      </c>
      <c r="B38" s="76" t="s">
        <v>271</v>
      </c>
      <c r="C38" s="99" t="s">
        <v>209</v>
      </c>
      <c r="D38" s="95">
        <v>2.4910249999993255</v>
      </c>
      <c r="E38" s="95">
        <v>21.890000000000214</v>
      </c>
      <c r="F38" s="93">
        <v>25.618975000000461</v>
      </c>
      <c r="G38" s="61">
        <v>4.9820499999986509</v>
      </c>
      <c r="H38" s="61">
        <v>43.780000000000427</v>
      </c>
      <c r="I38" s="61">
        <v>51.237950000000922</v>
      </c>
    </row>
    <row r="39" spans="1:9" x14ac:dyDescent="0.2">
      <c r="A39" s="76">
        <v>42409</v>
      </c>
      <c r="B39" s="76" t="s">
        <v>271</v>
      </c>
      <c r="C39" s="99" t="s">
        <v>207</v>
      </c>
      <c r="D39" s="95">
        <v>4.8970249999996156</v>
      </c>
      <c r="E39" s="95">
        <v>12.513999999999896</v>
      </c>
      <c r="F39" s="93">
        <v>32.588975000000488</v>
      </c>
      <c r="G39" s="61">
        <v>9.7940499999992312</v>
      </c>
      <c r="H39" s="61">
        <v>25.027999999999796</v>
      </c>
      <c r="I39" s="61">
        <v>65.177950000000976</v>
      </c>
    </row>
    <row r="40" spans="1:9" x14ac:dyDescent="0.2">
      <c r="A40" s="76">
        <v>42409</v>
      </c>
      <c r="B40" s="76" t="s">
        <v>271</v>
      </c>
      <c r="C40" s="99" t="s">
        <v>205</v>
      </c>
      <c r="D40" s="95">
        <v>2.4370249999998066</v>
      </c>
      <c r="E40" s="95">
        <v>11.622000000000412</v>
      </c>
      <c r="F40" s="93">
        <v>35.940974999999781</v>
      </c>
      <c r="G40" s="61">
        <v>4.8740499999996132</v>
      </c>
      <c r="H40" s="61">
        <v>23.244000000000824</v>
      </c>
      <c r="I40" s="61">
        <v>71.881949999999563</v>
      </c>
    </row>
    <row r="41" spans="1:9" ht="11.25" customHeight="1" x14ac:dyDescent="0.2">
      <c r="A41" s="118">
        <v>42409</v>
      </c>
      <c r="B41" s="119" t="s">
        <v>271</v>
      </c>
      <c r="C41" s="120" t="s">
        <v>204</v>
      </c>
      <c r="D41" s="121">
        <v>2.4990250000001595</v>
      </c>
      <c r="E41" s="121">
        <v>11.111999999999398</v>
      </c>
      <c r="F41" s="121">
        <v>36.388975000000443</v>
      </c>
      <c r="G41" s="101">
        <v>4.998050000000319</v>
      </c>
      <c r="H41" s="101">
        <v>22.223999999998796</v>
      </c>
      <c r="I41" s="102">
        <v>72.777950000000885</v>
      </c>
    </row>
    <row r="42" spans="1:9" ht="11.25" customHeight="1" x14ac:dyDescent="0.2">
      <c r="A42" s="122">
        <v>42423</v>
      </c>
      <c r="B42" s="123" t="s">
        <v>271</v>
      </c>
      <c r="C42" s="124" t="s">
        <v>220</v>
      </c>
      <c r="D42" s="125">
        <v>2.4579500000002028</v>
      </c>
      <c r="E42" s="125">
        <v>11.234000000000037</v>
      </c>
      <c r="F42" s="125">
        <v>36.30804999999976</v>
      </c>
      <c r="G42" s="104">
        <v>4.9159000000004056</v>
      </c>
      <c r="H42" s="104">
        <v>22.468000000000075</v>
      </c>
      <c r="I42" s="105">
        <v>72.61609999999952</v>
      </c>
    </row>
    <row r="43" spans="1:9" x14ac:dyDescent="0.2">
      <c r="A43" s="76">
        <v>42409</v>
      </c>
      <c r="B43" s="76" t="s">
        <v>271</v>
      </c>
      <c r="C43" s="99" t="s">
        <v>206</v>
      </c>
      <c r="D43" s="95">
        <v>1.1450250000001176</v>
      </c>
      <c r="E43" s="95">
        <v>7.5919999999996435</v>
      </c>
      <c r="F43" s="93">
        <v>41.262975000000239</v>
      </c>
      <c r="G43" s="61">
        <v>2.2900500000002353</v>
      </c>
      <c r="H43" s="61">
        <v>15.183999999999287</v>
      </c>
      <c r="I43" s="61">
        <v>82.525950000000478</v>
      </c>
    </row>
    <row r="44" spans="1:9" x14ac:dyDescent="0.2">
      <c r="A44" s="76">
        <v>42409</v>
      </c>
      <c r="B44" s="76" t="s">
        <v>271</v>
      </c>
      <c r="C44" s="99" t="s">
        <v>208</v>
      </c>
      <c r="D44" s="95">
        <v>0.57302500000045598</v>
      </c>
      <c r="E44" s="95">
        <v>7.2339999999996962</v>
      </c>
      <c r="F44" s="93">
        <v>42.192974999999848</v>
      </c>
      <c r="G44" s="61">
        <v>1.146050000000912</v>
      </c>
      <c r="H44" s="61">
        <v>14.467999999999392</v>
      </c>
      <c r="I44" s="61">
        <v>84.385949999999696</v>
      </c>
    </row>
    <row r="45" spans="1:9" x14ac:dyDescent="0.2">
      <c r="C45" s="80"/>
    </row>
    <row r="46" spans="1:9" x14ac:dyDescent="0.2">
      <c r="A46" s="109">
        <v>43026</v>
      </c>
      <c r="B46" s="76" t="s">
        <v>272</v>
      </c>
      <c r="C46" s="106" t="s">
        <v>296</v>
      </c>
      <c r="D46" s="95">
        <v>3.3753499999997061</v>
      </c>
      <c r="E46" s="95">
        <v>9.1200000000003456</v>
      </c>
      <c r="F46" s="93">
        <v>37.504649999999948</v>
      </c>
      <c r="G46" s="61">
        <v>6.7506999999994131</v>
      </c>
      <c r="H46" s="61">
        <v>18.240000000000691</v>
      </c>
      <c r="I46" s="61">
        <v>75.009299999999897</v>
      </c>
    </row>
    <row r="47" spans="1:9" x14ac:dyDescent="0.2">
      <c r="A47" s="109">
        <v>43026</v>
      </c>
      <c r="B47" s="76" t="s">
        <v>272</v>
      </c>
      <c r="C47" s="106" t="s">
        <v>297</v>
      </c>
      <c r="D47" s="95">
        <v>3.3673500000000089</v>
      </c>
      <c r="E47" s="95">
        <v>8.4439999999995052</v>
      </c>
      <c r="F47" s="93">
        <v>38.188650000000486</v>
      </c>
      <c r="G47" s="61">
        <v>6.7347000000000188</v>
      </c>
      <c r="H47" s="61">
        <v>16.88799999999901</v>
      </c>
      <c r="I47" s="61">
        <v>76.377300000000972</v>
      </c>
    </row>
    <row r="48" spans="1:9" x14ac:dyDescent="0.2">
      <c r="A48" s="109">
        <v>43087</v>
      </c>
      <c r="B48" s="109" t="s">
        <v>272</v>
      </c>
      <c r="C48" s="106" t="s">
        <v>329</v>
      </c>
      <c r="D48" s="95">
        <v>3.1724999999999071</v>
      </c>
      <c r="E48" s="95">
        <v>8.2600000000002183</v>
      </c>
      <c r="F48" s="93">
        <v>38.567499999999875</v>
      </c>
      <c r="G48" s="61">
        <v>6.344999999999815</v>
      </c>
      <c r="H48" s="61">
        <v>16.520000000000437</v>
      </c>
      <c r="I48" s="61">
        <v>77.134999999999749</v>
      </c>
    </row>
    <row r="49" spans="1:9" x14ac:dyDescent="0.2">
      <c r="A49" s="109">
        <v>43087</v>
      </c>
      <c r="B49" s="109" t="s">
        <v>272</v>
      </c>
      <c r="C49" s="106" t="s">
        <v>322</v>
      </c>
      <c r="D49" s="95">
        <v>8.0645000000003009</v>
      </c>
      <c r="E49" s="95">
        <v>8.2400000000001228</v>
      </c>
      <c r="F49" s="93">
        <v>33.695499999999576</v>
      </c>
      <c r="G49" s="61">
        <v>16.129000000000602</v>
      </c>
      <c r="H49" s="61">
        <v>16.480000000000246</v>
      </c>
      <c r="I49" s="61">
        <v>67.390999999999153</v>
      </c>
    </row>
    <row r="50" spans="1:9" x14ac:dyDescent="0.2">
      <c r="A50" s="76">
        <v>42296</v>
      </c>
      <c r="B50" s="76" t="s">
        <v>272</v>
      </c>
      <c r="C50" s="99" t="s">
        <v>137</v>
      </c>
      <c r="D50" s="95">
        <v>25.846574999999483</v>
      </c>
      <c r="E50" s="95">
        <v>8.5500000000001819</v>
      </c>
      <c r="F50" s="93">
        <v>15.603425000000335</v>
      </c>
      <c r="G50" s="61">
        <v>51.693149999998965</v>
      </c>
      <c r="H50" s="61">
        <v>17.100000000000364</v>
      </c>
      <c r="I50" s="61">
        <v>31.206850000000667</v>
      </c>
    </row>
    <row r="51" spans="1:9" x14ac:dyDescent="0.2">
      <c r="A51" s="76">
        <v>42296</v>
      </c>
      <c r="B51" s="76" t="s">
        <v>272</v>
      </c>
      <c r="C51" s="99" t="s">
        <v>136</v>
      </c>
      <c r="D51" s="95">
        <v>24.006574999999792</v>
      </c>
      <c r="E51" s="95">
        <v>11.688000000000329</v>
      </c>
      <c r="F51" s="93">
        <v>14.305424999999879</v>
      </c>
      <c r="G51" s="61">
        <v>48.013149999999584</v>
      </c>
      <c r="H51" s="61">
        <v>23.376000000000658</v>
      </c>
      <c r="I51" s="61">
        <v>28.610849999999761</v>
      </c>
    </row>
    <row r="52" spans="1:9" x14ac:dyDescent="0.2">
      <c r="A52" s="76">
        <v>42296</v>
      </c>
      <c r="B52" s="76" t="s">
        <v>272</v>
      </c>
      <c r="C52" s="99" t="s">
        <v>127</v>
      </c>
      <c r="D52" s="95">
        <v>17.416575000000442</v>
      </c>
      <c r="E52" s="95">
        <v>15.147999999999797</v>
      </c>
      <c r="F52" s="93">
        <v>17.435424999999761</v>
      </c>
      <c r="G52" s="61">
        <v>34.833150000000884</v>
      </c>
      <c r="H52" s="61">
        <v>30.295999999999594</v>
      </c>
      <c r="I52" s="61">
        <v>34.870849999999521</v>
      </c>
    </row>
    <row r="53" spans="1:9" x14ac:dyDescent="0.2">
      <c r="A53" s="118">
        <v>42296</v>
      </c>
      <c r="B53" s="119" t="s">
        <v>272</v>
      </c>
      <c r="C53" s="120" t="s">
        <v>132</v>
      </c>
      <c r="D53" s="121">
        <v>11.44857500000014</v>
      </c>
      <c r="E53" s="121">
        <v>17.192000000000007</v>
      </c>
      <c r="F53" s="121">
        <v>21.359424999999852</v>
      </c>
      <c r="G53" s="101">
        <v>22.897150000000281</v>
      </c>
      <c r="H53" s="101">
        <v>34.384000000000015</v>
      </c>
      <c r="I53" s="102">
        <v>42.718849999999705</v>
      </c>
    </row>
    <row r="54" spans="1:9" x14ac:dyDescent="0.2">
      <c r="A54" s="122">
        <v>42423</v>
      </c>
      <c r="B54" s="123" t="s">
        <v>272</v>
      </c>
      <c r="C54" s="124" t="s">
        <v>214</v>
      </c>
      <c r="D54" s="125">
        <v>11.167950000000012</v>
      </c>
      <c r="E54" s="125">
        <v>17.158000000000015</v>
      </c>
      <c r="F54" s="125">
        <v>21.674049999999973</v>
      </c>
      <c r="G54" s="104">
        <v>22.335900000000024</v>
      </c>
      <c r="H54" s="104">
        <v>34.316000000000031</v>
      </c>
      <c r="I54" s="105">
        <v>43.348099999999945</v>
      </c>
    </row>
    <row r="55" spans="1:9" x14ac:dyDescent="0.2">
      <c r="A55" s="76">
        <v>42296</v>
      </c>
      <c r="B55" s="76" t="s">
        <v>272</v>
      </c>
      <c r="C55" s="99" t="s">
        <v>133</v>
      </c>
      <c r="D55" s="95">
        <v>11.834574999999312</v>
      </c>
      <c r="E55" s="95">
        <v>15.246000000000777</v>
      </c>
      <c r="F55" s="93">
        <v>22.919424999999912</v>
      </c>
      <c r="G55" s="61">
        <v>23.669149999998623</v>
      </c>
      <c r="H55" s="61">
        <v>30.49200000000155</v>
      </c>
      <c r="I55" s="61">
        <v>45.838849999999823</v>
      </c>
    </row>
    <row r="56" spans="1:9" x14ac:dyDescent="0.2">
      <c r="A56" s="76">
        <v>42296</v>
      </c>
      <c r="B56" s="76" t="s">
        <v>272</v>
      </c>
      <c r="C56" s="99" t="s">
        <v>134</v>
      </c>
      <c r="D56" s="95">
        <v>9.2105749999997428</v>
      </c>
      <c r="E56" s="95">
        <v>14.568000000000438</v>
      </c>
      <c r="F56" s="93">
        <v>26.221424999999819</v>
      </c>
      <c r="G56" s="61">
        <v>18.421149999999486</v>
      </c>
      <c r="H56" s="61">
        <v>29.136000000000877</v>
      </c>
      <c r="I56" s="61">
        <v>52.442849999999638</v>
      </c>
    </row>
    <row r="57" spans="1:9" x14ac:dyDescent="0.2">
      <c r="A57" s="76">
        <v>42350</v>
      </c>
      <c r="B57" s="76" t="s">
        <v>272</v>
      </c>
      <c r="C57" s="99" t="s">
        <v>160</v>
      </c>
      <c r="D57" s="95">
        <v>3.7523749999999652</v>
      </c>
      <c r="E57" s="95">
        <v>15.888000000000488</v>
      </c>
      <c r="F57" s="93">
        <v>30.359624999999546</v>
      </c>
      <c r="G57" s="61">
        <v>7.5047499999999312</v>
      </c>
      <c r="H57" s="61">
        <v>31.776000000000977</v>
      </c>
      <c r="I57" s="61">
        <v>60.719249999999093</v>
      </c>
    </row>
    <row r="58" spans="1:9" x14ac:dyDescent="0.2">
      <c r="A58" s="76">
        <v>42296</v>
      </c>
      <c r="B58" s="76" t="s">
        <v>272</v>
      </c>
      <c r="C58" s="99" t="s">
        <v>135</v>
      </c>
      <c r="D58" s="95">
        <v>2.9065749999996555</v>
      </c>
      <c r="E58" s="95">
        <v>16.094000000000506</v>
      </c>
      <c r="F58" s="93">
        <v>30.999424999999839</v>
      </c>
      <c r="G58" s="61">
        <v>5.813149999999311</v>
      </c>
      <c r="H58" s="61">
        <v>32.188000000001011</v>
      </c>
      <c r="I58" s="61">
        <v>61.998849999999671</v>
      </c>
    </row>
    <row r="59" spans="1:9" x14ac:dyDescent="0.2">
      <c r="A59" s="76">
        <v>42350</v>
      </c>
      <c r="B59" s="76" t="s">
        <v>272</v>
      </c>
      <c r="C59" s="99" t="s">
        <v>159</v>
      </c>
      <c r="D59" s="95">
        <v>2.384375000000027</v>
      </c>
      <c r="E59" s="95">
        <v>15.561999999999898</v>
      </c>
      <c r="F59" s="93">
        <v>32.053625000000075</v>
      </c>
      <c r="G59" s="61">
        <v>4.768750000000054</v>
      </c>
      <c r="H59" s="61">
        <v>31.123999999999796</v>
      </c>
      <c r="I59" s="61">
        <v>64.10725000000015</v>
      </c>
    </row>
    <row r="60" spans="1:9" x14ac:dyDescent="0.2">
      <c r="C60" s="80"/>
    </row>
    <row r="61" spans="1:9" x14ac:dyDescent="0.2">
      <c r="A61" s="109">
        <v>43026</v>
      </c>
      <c r="B61" s="75" t="s">
        <v>273</v>
      </c>
      <c r="C61" s="106" t="s">
        <v>294</v>
      </c>
      <c r="D61" s="95">
        <v>1.9393499999997843</v>
      </c>
      <c r="E61" s="95">
        <v>5.7080000000001974</v>
      </c>
      <c r="F61" s="93">
        <v>42.352650000000018</v>
      </c>
      <c r="G61" s="61">
        <v>3.8786999999995686</v>
      </c>
      <c r="H61" s="61">
        <v>11.416000000000395</v>
      </c>
      <c r="I61" s="61">
        <v>84.705300000000037</v>
      </c>
    </row>
    <row r="62" spans="1:9" x14ac:dyDescent="0.2">
      <c r="A62" s="109">
        <v>43026</v>
      </c>
      <c r="B62" s="75" t="s">
        <v>273</v>
      </c>
      <c r="C62" s="106" t="s">
        <v>295</v>
      </c>
      <c r="D62" s="95">
        <v>2.1193500000000753</v>
      </c>
      <c r="E62" s="95">
        <v>5.7119999999997617</v>
      </c>
      <c r="F62" s="93">
        <v>42.168650000000163</v>
      </c>
      <c r="G62" s="61">
        <v>4.2387000000001507</v>
      </c>
      <c r="H62" s="61">
        <v>11.423999999999523</v>
      </c>
      <c r="I62" s="61">
        <v>84.337300000000326</v>
      </c>
    </row>
    <row r="63" spans="1:9" x14ac:dyDescent="0.2">
      <c r="A63" s="109">
        <v>43087</v>
      </c>
      <c r="B63" s="109" t="s">
        <v>273</v>
      </c>
      <c r="C63" s="106" t="s">
        <v>331</v>
      </c>
      <c r="D63" s="95">
        <v>3.5684999999999789</v>
      </c>
      <c r="E63" s="95">
        <v>7.2560000000004266</v>
      </c>
      <c r="F63" s="93">
        <v>39.175499999999595</v>
      </c>
      <c r="G63" s="61">
        <v>7.1369999999999569</v>
      </c>
      <c r="H63" s="61">
        <v>14.512000000000851</v>
      </c>
      <c r="I63" s="61">
        <v>78.350999999999189</v>
      </c>
    </row>
    <row r="64" spans="1:9" x14ac:dyDescent="0.2">
      <c r="A64" s="109">
        <v>43087</v>
      </c>
      <c r="B64" s="109" t="s">
        <v>273</v>
      </c>
      <c r="C64" s="106" t="s">
        <v>323</v>
      </c>
      <c r="D64" s="95">
        <v>16.408500000000181</v>
      </c>
      <c r="E64" s="95">
        <v>6.3759999999999195</v>
      </c>
      <c r="F64" s="93">
        <v>27.215499999999899</v>
      </c>
      <c r="G64" s="61">
        <v>32.817000000000363</v>
      </c>
      <c r="H64" s="61">
        <v>12.751999999999839</v>
      </c>
      <c r="I64" s="61">
        <v>54.430999999999798</v>
      </c>
    </row>
    <row r="65" spans="1:9" x14ac:dyDescent="0.2">
      <c r="A65" s="76">
        <v>42296</v>
      </c>
      <c r="B65" s="76" t="s">
        <v>273</v>
      </c>
      <c r="C65" s="99" t="s">
        <v>144</v>
      </c>
      <c r="D65" s="95">
        <v>7.7925749999992817</v>
      </c>
      <c r="E65" s="95">
        <v>28.166000000000508</v>
      </c>
      <c r="F65" s="93">
        <v>14.04142500000021</v>
      </c>
      <c r="G65" s="61">
        <v>15.585149999998563</v>
      </c>
      <c r="H65" s="61">
        <v>56.332000000001017</v>
      </c>
      <c r="I65" s="61">
        <v>28.08285000000042</v>
      </c>
    </row>
    <row r="66" spans="1:9" x14ac:dyDescent="0.2">
      <c r="A66" s="76">
        <v>42296</v>
      </c>
      <c r="B66" s="76" t="s">
        <v>273</v>
      </c>
      <c r="C66" s="99" t="s">
        <v>143</v>
      </c>
      <c r="D66" s="95">
        <v>5.5845749999998802</v>
      </c>
      <c r="E66" s="95">
        <v>28.232000000000426</v>
      </c>
      <c r="F66" s="93">
        <v>16.183424999999694</v>
      </c>
      <c r="G66" s="61">
        <v>11.16914999999976</v>
      </c>
      <c r="H66" s="61">
        <v>56.464000000000844</v>
      </c>
      <c r="I66" s="61">
        <v>32.366849999999388</v>
      </c>
    </row>
    <row r="67" spans="1:9" x14ac:dyDescent="0.2">
      <c r="A67" s="76">
        <v>42296</v>
      </c>
      <c r="B67" s="76" t="s">
        <v>273</v>
      </c>
      <c r="C67" s="99" t="s">
        <v>142</v>
      </c>
      <c r="D67" s="95">
        <v>3.9285749999997606</v>
      </c>
      <c r="E67" s="95">
        <v>24.038000000000181</v>
      </c>
      <c r="F67" s="93">
        <v>22.033425000000058</v>
      </c>
      <c r="G67" s="61">
        <v>7.8571499999995211</v>
      </c>
      <c r="H67" s="61">
        <v>48.076000000000363</v>
      </c>
      <c r="I67" s="61">
        <v>44.066850000000116</v>
      </c>
    </row>
    <row r="68" spans="1:9" x14ac:dyDescent="0.2">
      <c r="A68" s="76">
        <v>42274</v>
      </c>
      <c r="B68" s="76" t="s">
        <v>273</v>
      </c>
      <c r="C68" s="99" t="s">
        <v>116</v>
      </c>
      <c r="D68" s="95">
        <v>4.3151499999992069</v>
      </c>
      <c r="E68" s="95">
        <v>19.590000000000032</v>
      </c>
      <c r="F68" s="93">
        <v>26.094850000000761</v>
      </c>
      <c r="G68" s="61">
        <v>8.6302999999984138</v>
      </c>
      <c r="H68" s="61">
        <v>39.180000000000064</v>
      </c>
      <c r="I68" s="61">
        <v>52.18970000000153</v>
      </c>
    </row>
    <row r="69" spans="1:9" x14ac:dyDescent="0.2">
      <c r="A69" s="76">
        <v>42296</v>
      </c>
      <c r="B69" s="76" t="s">
        <v>273</v>
      </c>
      <c r="C69" s="99" t="s">
        <v>141</v>
      </c>
      <c r="D69" s="95">
        <v>4.216574999999942</v>
      </c>
      <c r="E69" s="95">
        <v>16.618000000000279</v>
      </c>
      <c r="F69" s="93">
        <v>29.165424999999779</v>
      </c>
      <c r="G69" s="61">
        <v>8.433149999999884</v>
      </c>
      <c r="H69" s="61">
        <v>33.236000000000558</v>
      </c>
      <c r="I69" s="61">
        <v>58.330849999999558</v>
      </c>
    </row>
    <row r="70" spans="1:9" x14ac:dyDescent="0.2">
      <c r="A70" s="76">
        <v>42296</v>
      </c>
      <c r="B70" s="76" t="s">
        <v>273</v>
      </c>
      <c r="C70" s="99" t="s">
        <v>140</v>
      </c>
      <c r="D70" s="95">
        <v>5.0825749999997001</v>
      </c>
      <c r="E70" s="95">
        <v>11.114000000000601</v>
      </c>
      <c r="F70" s="93">
        <v>33.803424999999699</v>
      </c>
      <c r="G70" s="61">
        <v>10.1651499999994</v>
      </c>
      <c r="H70" s="61">
        <v>22.228000000001202</v>
      </c>
      <c r="I70" s="61">
        <v>67.606849999999397</v>
      </c>
    </row>
    <row r="71" spans="1:9" x14ac:dyDescent="0.2">
      <c r="A71" s="76">
        <v>42296</v>
      </c>
      <c r="B71" s="76" t="s">
        <v>273</v>
      </c>
      <c r="C71" s="99" t="s">
        <v>139</v>
      </c>
      <c r="D71" s="95">
        <v>6.0025750000001139</v>
      </c>
      <c r="E71" s="95">
        <v>13.4699999999998</v>
      </c>
      <c r="F71" s="93">
        <v>30.527425000000086</v>
      </c>
      <c r="G71" s="61">
        <v>12.005150000000228</v>
      </c>
      <c r="H71" s="61">
        <v>26.939999999999596</v>
      </c>
      <c r="I71" s="61">
        <v>61.054850000000172</v>
      </c>
    </row>
    <row r="72" spans="1:9" x14ac:dyDescent="0.2">
      <c r="A72" s="76">
        <v>42296</v>
      </c>
      <c r="B72" s="76" t="s">
        <v>273</v>
      </c>
      <c r="C72" s="99" t="s">
        <v>138</v>
      </c>
      <c r="D72" s="95">
        <v>3.1465749999996646</v>
      </c>
      <c r="E72" s="95">
        <v>11.665999999999599</v>
      </c>
      <c r="F72" s="93">
        <v>35.187425000000736</v>
      </c>
      <c r="G72" s="61">
        <v>6.2931499999993301</v>
      </c>
      <c r="H72" s="61">
        <v>23.331999999999198</v>
      </c>
      <c r="I72" s="61">
        <v>70.374850000001473</v>
      </c>
    </row>
    <row r="73" spans="1:9" x14ac:dyDescent="0.2">
      <c r="A73" s="76">
        <v>42296</v>
      </c>
      <c r="B73" s="76" t="s">
        <v>273</v>
      </c>
      <c r="C73" s="99" t="s">
        <v>128</v>
      </c>
      <c r="D73" s="95">
        <v>2.0085750000005405</v>
      </c>
      <c r="E73" s="95">
        <v>10.609999999999786</v>
      </c>
      <c r="F73" s="93">
        <v>37.381424999999673</v>
      </c>
      <c r="G73" s="61">
        <v>4.0171500000010809</v>
      </c>
      <c r="H73" s="61">
        <v>21.219999999999573</v>
      </c>
      <c r="I73" s="61">
        <v>74.762849999999347</v>
      </c>
    </row>
    <row r="74" spans="1:9" x14ac:dyDescent="0.2">
      <c r="C74" s="80"/>
    </row>
    <row r="75" spans="1:9" x14ac:dyDescent="0.2">
      <c r="A75" s="109">
        <v>43026</v>
      </c>
      <c r="B75" s="75" t="s">
        <v>274</v>
      </c>
      <c r="C75" s="106" t="s">
        <v>292</v>
      </c>
      <c r="D75" s="95">
        <v>3.9753500000002973</v>
      </c>
      <c r="E75" s="95">
        <v>8.7000000000000455</v>
      </c>
      <c r="F75" s="93">
        <v>37.324649999999657</v>
      </c>
      <c r="G75" s="61">
        <v>7.9507000000005945</v>
      </c>
      <c r="H75" s="61">
        <v>17.400000000000091</v>
      </c>
      <c r="I75" s="61">
        <v>74.649299999999315</v>
      </c>
    </row>
    <row r="76" spans="1:9" x14ac:dyDescent="0.2">
      <c r="A76" s="109">
        <v>43026</v>
      </c>
      <c r="B76" s="75" t="s">
        <v>274</v>
      </c>
      <c r="C76" s="106" t="s">
        <v>293</v>
      </c>
      <c r="D76" s="95">
        <v>4.203349999999908</v>
      </c>
      <c r="E76" s="95">
        <v>8.0720000000002301</v>
      </c>
      <c r="F76" s="93">
        <v>37.724649999999862</v>
      </c>
      <c r="G76" s="61">
        <v>8.406699999999816</v>
      </c>
      <c r="H76" s="61">
        <v>16.14400000000046</v>
      </c>
      <c r="I76" s="61">
        <v>75.449299999999724</v>
      </c>
    </row>
    <row r="77" spans="1:9" x14ac:dyDescent="0.2">
      <c r="A77" s="109">
        <v>43087</v>
      </c>
      <c r="B77" s="109" t="s">
        <v>274</v>
      </c>
      <c r="C77" s="106" t="s">
        <v>319</v>
      </c>
      <c r="D77" s="95">
        <v>16.136499999999963</v>
      </c>
      <c r="E77" s="95">
        <v>9.7520000000002938</v>
      </c>
      <c r="F77" s="93">
        <v>24.111499999999744</v>
      </c>
      <c r="G77" s="61">
        <v>32.272999999999925</v>
      </c>
      <c r="H77" s="61">
        <v>19.504000000000588</v>
      </c>
      <c r="I77" s="61">
        <v>48.222999999999487</v>
      </c>
    </row>
    <row r="78" spans="1:9" x14ac:dyDescent="0.2">
      <c r="A78" s="109">
        <v>43087</v>
      </c>
      <c r="B78" s="109" t="s">
        <v>274</v>
      </c>
      <c r="C78" s="106" t="s">
        <v>317</v>
      </c>
      <c r="D78" s="95">
        <v>23.312500000000007</v>
      </c>
      <c r="E78" s="95">
        <v>8.8759999999996353</v>
      </c>
      <c r="F78" s="93">
        <v>17.811500000000358</v>
      </c>
      <c r="G78" s="61">
        <v>46.625000000000014</v>
      </c>
      <c r="H78" s="61">
        <v>17.751999999999271</v>
      </c>
      <c r="I78" s="61">
        <v>35.623000000000715</v>
      </c>
    </row>
    <row r="79" spans="1:9" x14ac:dyDescent="0.2">
      <c r="A79" s="76">
        <v>42350</v>
      </c>
      <c r="B79" s="76" t="s">
        <v>274</v>
      </c>
      <c r="C79" s="99" t="s">
        <v>153</v>
      </c>
      <c r="D79" s="95">
        <v>16.972374999999424</v>
      </c>
      <c r="E79" s="95">
        <v>8.6259999999998627</v>
      </c>
      <c r="F79" s="93">
        <v>24.401625000000713</v>
      </c>
      <c r="G79" s="61">
        <v>33.944749999998848</v>
      </c>
      <c r="H79" s="61">
        <v>17.251999999999725</v>
      </c>
      <c r="I79" s="61">
        <v>48.803250000001427</v>
      </c>
    </row>
    <row r="80" spans="1:9" x14ac:dyDescent="0.2">
      <c r="A80" s="76">
        <v>42350</v>
      </c>
      <c r="B80" s="76" t="s">
        <v>274</v>
      </c>
      <c r="C80" s="99" t="s">
        <v>152</v>
      </c>
      <c r="D80" s="95">
        <v>9.0183749999997005</v>
      </c>
      <c r="E80" s="95">
        <v>9.3420000000003256</v>
      </c>
      <c r="F80" s="93">
        <v>31.639624999999974</v>
      </c>
      <c r="G80" s="61">
        <v>18.036749999999401</v>
      </c>
      <c r="H80" s="61">
        <v>18.684000000000651</v>
      </c>
      <c r="I80" s="61">
        <v>63.279249999999941</v>
      </c>
    </row>
    <row r="81" spans="1:9" x14ac:dyDescent="0.2">
      <c r="A81" s="76">
        <v>42350</v>
      </c>
      <c r="B81" s="76" t="s">
        <v>274</v>
      </c>
      <c r="C81" s="99" t="s">
        <v>151</v>
      </c>
      <c r="D81" s="95">
        <v>1.9963750000002207</v>
      </c>
      <c r="E81" s="95">
        <v>8.0479999999994334</v>
      </c>
      <c r="F81" s="93">
        <v>39.955625000000346</v>
      </c>
      <c r="G81" s="61">
        <v>3.9927500000004419</v>
      </c>
      <c r="H81" s="61">
        <v>16.095999999998867</v>
      </c>
      <c r="I81" s="61">
        <v>79.911250000000692</v>
      </c>
    </row>
    <row r="82" spans="1:9" x14ac:dyDescent="0.2">
      <c r="A82" s="76">
        <v>42350</v>
      </c>
      <c r="B82" s="76" t="s">
        <v>274</v>
      </c>
      <c r="C82" s="99" t="s">
        <v>158</v>
      </c>
      <c r="D82" s="95">
        <v>2.0703750000004035</v>
      </c>
      <c r="E82" s="95">
        <v>5.6000000000000227</v>
      </c>
      <c r="F82" s="93">
        <v>42.329624999999574</v>
      </c>
      <c r="G82" s="61">
        <v>4.1407500000008071</v>
      </c>
      <c r="H82" s="61">
        <v>11.200000000000045</v>
      </c>
      <c r="I82" s="61">
        <v>84.659249999999147</v>
      </c>
    </row>
    <row r="83" spans="1:9" x14ac:dyDescent="0.2">
      <c r="A83" s="76">
        <v>42350</v>
      </c>
      <c r="B83" s="76" t="s">
        <v>274</v>
      </c>
      <c r="C83" s="99" t="s">
        <v>157</v>
      </c>
      <c r="D83" s="95">
        <v>2.6083750000000734</v>
      </c>
      <c r="E83" s="95">
        <v>5.4479999999995243</v>
      </c>
      <c r="F83" s="93">
        <v>41.943625000000402</v>
      </c>
      <c r="G83" s="61">
        <v>5.2167500000001468</v>
      </c>
      <c r="H83" s="61">
        <v>10.895999999999049</v>
      </c>
      <c r="I83" s="61">
        <v>83.887250000000805</v>
      </c>
    </row>
    <row r="84" spans="1:9" x14ac:dyDescent="0.2">
      <c r="A84" s="76">
        <v>42350</v>
      </c>
      <c r="B84" s="76" t="s">
        <v>274</v>
      </c>
      <c r="C84" s="99" t="s">
        <v>156</v>
      </c>
      <c r="D84" s="95">
        <v>1.5003749999996714</v>
      </c>
      <c r="E84" s="95">
        <v>4.3060000000002674</v>
      </c>
      <c r="F84" s="93">
        <v>44.193625000000061</v>
      </c>
      <c r="G84" s="61">
        <v>3.0007499999993428</v>
      </c>
      <c r="H84" s="61">
        <v>8.6120000000005348</v>
      </c>
      <c r="I84" s="61">
        <v>88.387250000000122</v>
      </c>
    </row>
    <row r="85" spans="1:9" x14ac:dyDescent="0.2">
      <c r="A85" s="76">
        <v>42350</v>
      </c>
      <c r="B85" s="76" t="s">
        <v>274</v>
      </c>
      <c r="C85" s="99" t="s">
        <v>155</v>
      </c>
      <c r="D85" s="95">
        <v>1.8763749999996477</v>
      </c>
      <c r="E85" s="95">
        <v>4.4980000000003884</v>
      </c>
      <c r="F85" s="93">
        <v>43.625624999999964</v>
      </c>
      <c r="G85" s="61">
        <v>3.7527499999992955</v>
      </c>
      <c r="H85" s="61">
        <v>8.9960000000007767</v>
      </c>
      <c r="I85" s="61">
        <v>87.251249999999928</v>
      </c>
    </row>
    <row r="86" spans="1:9" x14ac:dyDescent="0.2">
      <c r="A86" s="76">
        <v>42350</v>
      </c>
      <c r="B86" s="76" t="s">
        <v>274</v>
      </c>
      <c r="C86" s="99" t="s">
        <v>154</v>
      </c>
      <c r="D86" s="95">
        <v>1.5063749999998706</v>
      </c>
      <c r="E86" s="95">
        <v>4.7660000000001901</v>
      </c>
      <c r="F86" s="93">
        <v>43.727624999999939</v>
      </c>
      <c r="G86" s="61">
        <v>3.0127499999997411</v>
      </c>
      <c r="H86" s="61">
        <v>9.5320000000003802</v>
      </c>
      <c r="I86" s="61">
        <v>87.455249999999879</v>
      </c>
    </row>
    <row r="87" spans="1:9" x14ac:dyDescent="0.2">
      <c r="A87" s="76">
        <v>42350</v>
      </c>
      <c r="B87" s="76" t="s">
        <v>274</v>
      </c>
      <c r="C87" s="99" t="s">
        <v>165</v>
      </c>
      <c r="D87" s="95">
        <v>1.8263750000002617</v>
      </c>
      <c r="E87" s="95">
        <v>5.3899999999993042</v>
      </c>
      <c r="F87" s="93">
        <v>42.783625000000434</v>
      </c>
      <c r="G87" s="61">
        <v>3.6527500000005237</v>
      </c>
      <c r="H87" s="61">
        <v>10.779999999998608</v>
      </c>
      <c r="I87" s="61">
        <v>85.567250000000868</v>
      </c>
    </row>
    <row r="88" spans="1:9" x14ac:dyDescent="0.2">
      <c r="C88" s="80"/>
    </row>
    <row r="89" spans="1:9" x14ac:dyDescent="0.2">
      <c r="A89" s="109">
        <v>43026</v>
      </c>
      <c r="B89" s="76" t="s">
        <v>283</v>
      </c>
      <c r="C89" s="106" t="s">
        <v>300</v>
      </c>
      <c r="D89" s="95">
        <v>10.147349999999982</v>
      </c>
      <c r="E89" s="95">
        <v>11.195999999999913</v>
      </c>
      <c r="F89" s="93">
        <v>28.656650000000106</v>
      </c>
      <c r="G89" s="61">
        <v>20.294699999999963</v>
      </c>
      <c r="H89" s="61">
        <v>22.391999999999825</v>
      </c>
      <c r="I89" s="61">
        <v>57.313300000000211</v>
      </c>
    </row>
    <row r="90" spans="1:9" x14ac:dyDescent="0.2">
      <c r="A90" s="109">
        <v>43026</v>
      </c>
      <c r="B90" s="76" t="s">
        <v>283</v>
      </c>
      <c r="C90" s="106" t="s">
        <v>301</v>
      </c>
      <c r="D90" s="95">
        <v>14.771350000000005</v>
      </c>
      <c r="E90" s="95">
        <v>7.7679999999998017</v>
      </c>
      <c r="F90" s="93">
        <v>27.460650000000193</v>
      </c>
      <c r="G90" s="61">
        <v>29.542700000000011</v>
      </c>
      <c r="H90" s="61">
        <v>15.535999999999603</v>
      </c>
      <c r="I90" s="61">
        <v>54.921300000000386</v>
      </c>
    </row>
    <row r="91" spans="1:9" x14ac:dyDescent="0.2">
      <c r="A91" s="109">
        <v>43087</v>
      </c>
      <c r="B91" s="109" t="s">
        <v>283</v>
      </c>
      <c r="C91" s="106" t="s">
        <v>325</v>
      </c>
      <c r="D91" s="95">
        <v>16.496499999999976</v>
      </c>
      <c r="E91" s="95">
        <v>4.8040000000003147</v>
      </c>
      <c r="F91" s="93">
        <v>28.699499999999709</v>
      </c>
      <c r="G91" s="61">
        <v>32.992999999999952</v>
      </c>
      <c r="H91" s="61">
        <v>9.6080000000006294</v>
      </c>
      <c r="I91" s="61">
        <v>57.398999999999425</v>
      </c>
    </row>
    <row r="92" spans="1:9" x14ac:dyDescent="0.2">
      <c r="A92" s="109">
        <v>43087</v>
      </c>
      <c r="B92" s="109" t="s">
        <v>283</v>
      </c>
      <c r="C92" s="106" t="s">
        <v>314</v>
      </c>
      <c r="D92" s="95">
        <v>15.756499999999853</v>
      </c>
      <c r="E92" s="95">
        <v>6.2320000000005393</v>
      </c>
      <c r="F92" s="93">
        <v>28.011499999999607</v>
      </c>
      <c r="G92" s="61">
        <v>31.512999999999707</v>
      </c>
      <c r="H92" s="61">
        <v>12.464000000001079</v>
      </c>
      <c r="I92" s="61">
        <v>56.022999999999215</v>
      </c>
    </row>
    <row r="93" spans="1:9" x14ac:dyDescent="0.2">
      <c r="A93" s="76">
        <v>42383</v>
      </c>
      <c r="B93" s="76" t="s">
        <v>283</v>
      </c>
      <c r="C93" s="99" t="s">
        <v>172</v>
      </c>
      <c r="D93" s="95">
        <v>12.817674999999454</v>
      </c>
      <c r="E93" s="95">
        <v>9.7580000000004929</v>
      </c>
      <c r="F93" s="93">
        <v>27.424325000000053</v>
      </c>
      <c r="G93" s="61">
        <v>25.635349999998908</v>
      </c>
      <c r="H93" s="61">
        <v>19.516000000000986</v>
      </c>
      <c r="I93" s="61">
        <v>54.848650000000113</v>
      </c>
    </row>
    <row r="94" spans="1:9" x14ac:dyDescent="0.2">
      <c r="A94" s="76">
        <v>42383</v>
      </c>
      <c r="B94" s="76" t="s">
        <v>283</v>
      </c>
      <c r="C94" s="99" t="s">
        <v>173</v>
      </c>
      <c r="D94" s="95">
        <v>9.3596750000000526</v>
      </c>
      <c r="E94" s="95">
        <v>10.300000000000296</v>
      </c>
      <c r="F94" s="93">
        <v>30.340324999999652</v>
      </c>
      <c r="G94" s="61">
        <v>18.719350000000105</v>
      </c>
      <c r="H94" s="61">
        <v>20.600000000000591</v>
      </c>
      <c r="I94" s="61">
        <v>60.680649999999304</v>
      </c>
    </row>
    <row r="95" spans="1:9" x14ac:dyDescent="0.2">
      <c r="A95" s="76">
        <v>42383</v>
      </c>
      <c r="B95" s="76" t="s">
        <v>283</v>
      </c>
      <c r="C95" s="99" t="s">
        <v>171</v>
      </c>
      <c r="D95" s="95">
        <v>4.955675000000511</v>
      </c>
      <c r="E95" s="95">
        <v>8.7839999999999918</v>
      </c>
      <c r="F95" s="93">
        <v>36.260324999999497</v>
      </c>
      <c r="G95" s="61">
        <v>9.911350000001022</v>
      </c>
      <c r="H95" s="61">
        <v>17.567999999999984</v>
      </c>
      <c r="I95" s="61">
        <v>72.520649999998994</v>
      </c>
    </row>
    <row r="96" spans="1:9" x14ac:dyDescent="0.2">
      <c r="A96" s="76">
        <v>42409</v>
      </c>
      <c r="B96" s="76" t="s">
        <v>283</v>
      </c>
      <c r="C96" s="99" t="s">
        <v>200</v>
      </c>
      <c r="D96" s="95">
        <v>5.5310249999996302</v>
      </c>
      <c r="E96" s="95">
        <v>9.676000000000613</v>
      </c>
      <c r="F96" s="93">
        <v>34.792974999999757</v>
      </c>
      <c r="G96" s="61">
        <v>11.06204999999926</v>
      </c>
      <c r="H96" s="61">
        <v>19.352000000001226</v>
      </c>
      <c r="I96" s="61">
        <v>69.585949999999514</v>
      </c>
    </row>
    <row r="97" spans="1:9" x14ac:dyDescent="0.2">
      <c r="A97" s="76">
        <v>42409</v>
      </c>
      <c r="B97" s="76" t="s">
        <v>283</v>
      </c>
      <c r="C97" s="99" t="s">
        <v>198</v>
      </c>
      <c r="D97" s="95">
        <v>4.4210250000002986</v>
      </c>
      <c r="E97" s="95">
        <v>12.215999999999667</v>
      </c>
      <c r="F97" s="93">
        <v>33.362975000000034</v>
      </c>
      <c r="G97" s="61">
        <v>8.8420500000005973</v>
      </c>
      <c r="H97" s="61">
        <v>24.431999999999334</v>
      </c>
      <c r="I97" s="61">
        <v>66.725950000000068</v>
      </c>
    </row>
    <row r="98" spans="1:9" x14ac:dyDescent="0.2">
      <c r="A98" s="76">
        <v>42409</v>
      </c>
      <c r="B98" s="76" t="s">
        <v>283</v>
      </c>
      <c r="C98" s="99" t="s">
        <v>199</v>
      </c>
      <c r="D98" s="95">
        <v>1.3750249999997948</v>
      </c>
      <c r="E98" s="95">
        <v>10.088000000000079</v>
      </c>
      <c r="F98" s="93">
        <v>38.536975000000126</v>
      </c>
      <c r="G98" s="61">
        <v>2.7500499999995895</v>
      </c>
      <c r="H98" s="61">
        <v>20.176000000000158</v>
      </c>
      <c r="I98" s="61">
        <v>77.073950000000252</v>
      </c>
    </row>
    <row r="99" spans="1:9" x14ac:dyDescent="0.2">
      <c r="A99" s="76">
        <v>42409</v>
      </c>
      <c r="B99" s="76" t="s">
        <v>283</v>
      </c>
      <c r="C99" s="99" t="s">
        <v>202</v>
      </c>
      <c r="D99" s="95">
        <v>0.87502500000024952</v>
      </c>
      <c r="E99" s="95">
        <v>6.6779999999994288</v>
      </c>
      <c r="F99" s="93">
        <v>42.446975000000322</v>
      </c>
      <c r="G99" s="61">
        <v>1.750050000000499</v>
      </c>
      <c r="H99" s="61">
        <v>13.355999999998858</v>
      </c>
      <c r="I99" s="61">
        <v>84.893950000000643</v>
      </c>
    </row>
    <row r="100" spans="1:9" x14ac:dyDescent="0.2">
      <c r="A100" s="76">
        <v>42409</v>
      </c>
      <c r="B100" s="76" t="s">
        <v>283</v>
      </c>
      <c r="C100" s="99" t="s">
        <v>201</v>
      </c>
      <c r="D100" s="95">
        <v>0.72302499999975112</v>
      </c>
      <c r="E100" s="95">
        <v>5.8260000000001355</v>
      </c>
      <c r="F100" s="93">
        <v>43.450975000000113</v>
      </c>
      <c r="G100" s="61">
        <v>1.4460499999995022</v>
      </c>
      <c r="H100" s="61">
        <v>11.652000000000271</v>
      </c>
      <c r="I100" s="61">
        <v>86.901950000000227</v>
      </c>
    </row>
    <row r="101" spans="1:9" x14ac:dyDescent="0.2">
      <c r="A101" s="76">
        <v>42409</v>
      </c>
      <c r="B101" s="76" t="s">
        <v>283</v>
      </c>
      <c r="C101" s="99" t="s">
        <v>203</v>
      </c>
      <c r="D101" s="95">
        <v>0.7270249999998839</v>
      </c>
      <c r="E101" s="95">
        <v>7.0180000000004839</v>
      </c>
      <c r="F101" s="93">
        <v>42.254974999999632</v>
      </c>
      <c r="G101" s="61">
        <v>1.4540499999997678</v>
      </c>
      <c r="H101" s="61">
        <v>14.036000000000968</v>
      </c>
      <c r="I101" s="61">
        <v>84.509949999999264</v>
      </c>
    </row>
    <row r="102" spans="1:9" x14ac:dyDescent="0.2">
      <c r="C102" s="80"/>
    </row>
    <row r="103" spans="1:9" x14ac:dyDescent="0.2">
      <c r="A103" s="109">
        <v>43026</v>
      </c>
      <c r="B103" s="75" t="s">
        <v>275</v>
      </c>
      <c r="C103" s="106" t="s">
        <v>302</v>
      </c>
      <c r="D103" s="95">
        <v>6.6793500000002481</v>
      </c>
      <c r="E103" s="95">
        <v>14.823999999999842</v>
      </c>
      <c r="F103" s="93">
        <v>28.49664999999991</v>
      </c>
      <c r="G103" s="61">
        <v>13.358700000000495</v>
      </c>
      <c r="H103" s="61">
        <v>29.647999999999687</v>
      </c>
      <c r="I103" s="61">
        <v>56.993299999999827</v>
      </c>
    </row>
    <row r="104" spans="1:9" x14ac:dyDescent="0.2">
      <c r="A104" s="109">
        <v>43026</v>
      </c>
      <c r="B104" s="75" t="s">
        <v>275</v>
      </c>
      <c r="C104" s="106" t="s">
        <v>303</v>
      </c>
      <c r="D104" s="95">
        <v>8.911349999999878</v>
      </c>
      <c r="E104" s="95">
        <v>14.451999999999998</v>
      </c>
      <c r="F104" s="93">
        <v>26.636650000000124</v>
      </c>
      <c r="G104" s="61">
        <v>17.822699999999756</v>
      </c>
      <c r="H104" s="61">
        <v>28.903999999999996</v>
      </c>
      <c r="I104" s="61">
        <v>53.273300000000248</v>
      </c>
    </row>
    <row r="105" spans="1:9" x14ac:dyDescent="0.2">
      <c r="A105" s="109">
        <v>43087</v>
      </c>
      <c r="B105" s="109" t="s">
        <v>275</v>
      </c>
      <c r="C105" s="106" t="s">
        <v>333</v>
      </c>
      <c r="D105" s="95">
        <v>11.940499999999936</v>
      </c>
      <c r="E105" s="95">
        <v>13.844000000000278</v>
      </c>
      <c r="F105" s="93">
        <v>24.215499999999786</v>
      </c>
      <c r="G105" s="61">
        <v>23.880999999999872</v>
      </c>
      <c r="H105" s="61">
        <v>27.688000000000557</v>
      </c>
      <c r="I105" s="61">
        <v>48.430999999999571</v>
      </c>
    </row>
    <row r="106" spans="1:9" x14ac:dyDescent="0.2">
      <c r="A106" s="109">
        <v>43087</v>
      </c>
      <c r="B106" s="109" t="s">
        <v>275</v>
      </c>
      <c r="C106" s="106" t="s">
        <v>316</v>
      </c>
      <c r="D106" s="95">
        <v>17.432500000000353</v>
      </c>
      <c r="E106" s="95">
        <v>11.619999999999777</v>
      </c>
      <c r="F106" s="93">
        <v>20.94749999999987</v>
      </c>
      <c r="G106" s="61">
        <v>34.865000000000705</v>
      </c>
      <c r="H106" s="61">
        <v>23.239999999999554</v>
      </c>
      <c r="I106" s="61">
        <v>41.89499999999974</v>
      </c>
    </row>
    <row r="107" spans="1:9" x14ac:dyDescent="0.2">
      <c r="A107" s="118">
        <v>42350</v>
      </c>
      <c r="B107" s="119" t="s">
        <v>275</v>
      </c>
      <c r="C107" s="120" t="s">
        <v>164</v>
      </c>
      <c r="D107" s="121">
        <v>15.402374999999601</v>
      </c>
      <c r="E107" s="121">
        <v>16.625999999999976</v>
      </c>
      <c r="F107" s="121">
        <v>17.971625000000422</v>
      </c>
      <c r="G107" s="101">
        <v>30.804749999999203</v>
      </c>
      <c r="H107" s="101">
        <v>33.251999999999953</v>
      </c>
      <c r="I107" s="102">
        <v>35.943250000000845</v>
      </c>
    </row>
    <row r="108" spans="1:9" x14ac:dyDescent="0.2">
      <c r="A108" s="122">
        <v>42423</v>
      </c>
      <c r="B108" s="123" t="s">
        <v>275</v>
      </c>
      <c r="C108" s="124" t="s">
        <v>217</v>
      </c>
      <c r="D108" s="125">
        <v>16.727950000000412</v>
      </c>
      <c r="E108" s="125">
        <v>15.171999999999457</v>
      </c>
      <c r="F108" s="125">
        <v>18.100050000000131</v>
      </c>
      <c r="G108" s="104">
        <v>33.455900000000824</v>
      </c>
      <c r="H108" s="104">
        <v>30.343999999998918</v>
      </c>
      <c r="I108" s="105">
        <v>36.200100000000262</v>
      </c>
    </row>
    <row r="109" spans="1:9" x14ac:dyDescent="0.2">
      <c r="A109" s="76">
        <v>42350</v>
      </c>
      <c r="B109" s="76" t="s">
        <v>275</v>
      </c>
      <c r="C109" s="99" t="s">
        <v>163</v>
      </c>
      <c r="D109" s="95">
        <v>9.5383749999993412</v>
      </c>
      <c r="E109" s="95">
        <v>16.012000000000626</v>
      </c>
      <c r="F109" s="93">
        <v>24.449625000000033</v>
      </c>
      <c r="G109" s="61">
        <v>19.076749999998682</v>
      </c>
      <c r="H109" s="61">
        <v>32.024000000001251</v>
      </c>
      <c r="I109" s="61">
        <v>48.899250000000066</v>
      </c>
    </row>
    <row r="110" spans="1:9" x14ac:dyDescent="0.2">
      <c r="A110" s="76">
        <v>42350</v>
      </c>
      <c r="B110" s="76" t="s">
        <v>275</v>
      </c>
      <c r="C110" s="99" t="s">
        <v>162</v>
      </c>
      <c r="D110" s="95">
        <v>4.6363749999997523</v>
      </c>
      <c r="E110" s="95">
        <v>17.620000000000573</v>
      </c>
      <c r="F110" s="93">
        <v>27.743624999999675</v>
      </c>
      <c r="G110" s="61">
        <v>9.2727499999995047</v>
      </c>
      <c r="H110" s="61">
        <v>35.240000000001146</v>
      </c>
      <c r="I110" s="61">
        <v>55.487249999999342</v>
      </c>
    </row>
    <row r="111" spans="1:9" x14ac:dyDescent="0.2">
      <c r="A111" s="76">
        <v>42350</v>
      </c>
      <c r="B111" s="76" t="s">
        <v>275</v>
      </c>
      <c r="C111" s="99" t="s">
        <v>161</v>
      </c>
      <c r="D111" s="95">
        <v>3.9203749999998578</v>
      </c>
      <c r="E111" s="95">
        <v>17.164000000000783</v>
      </c>
      <c r="F111" s="93">
        <v>28.915624999999359</v>
      </c>
      <c r="G111" s="61">
        <v>7.8407499999997157</v>
      </c>
      <c r="H111" s="61">
        <v>34.328000000001566</v>
      </c>
      <c r="I111" s="61">
        <v>57.831249999998711</v>
      </c>
    </row>
    <row r="112" spans="1:9" x14ac:dyDescent="0.2">
      <c r="A112" s="76">
        <v>42350</v>
      </c>
      <c r="B112" s="76" t="s">
        <v>275</v>
      </c>
      <c r="C112" s="99" t="s">
        <v>170</v>
      </c>
      <c r="D112" s="95">
        <v>3.9123750000001607</v>
      </c>
      <c r="E112" s="95">
        <v>16.681999999999562</v>
      </c>
      <c r="F112" s="93">
        <v>29.405625000000278</v>
      </c>
      <c r="G112" s="61">
        <v>7.8247500000003214</v>
      </c>
      <c r="H112" s="61">
        <v>33.363999999999123</v>
      </c>
      <c r="I112" s="61">
        <v>58.811250000000555</v>
      </c>
    </row>
    <row r="113" spans="1:9" x14ac:dyDescent="0.2">
      <c r="A113" s="76">
        <v>42350</v>
      </c>
      <c r="B113" s="76" t="s">
        <v>275</v>
      </c>
      <c r="C113" s="99" t="s">
        <v>169</v>
      </c>
      <c r="D113" s="95">
        <v>2.5023750000005336</v>
      </c>
      <c r="E113" s="95">
        <v>16.941999999999666</v>
      </c>
      <c r="F113" s="93">
        <v>30.5556249999998</v>
      </c>
      <c r="G113" s="61">
        <v>5.0047500000010672</v>
      </c>
      <c r="H113" s="61">
        <v>33.883999999999332</v>
      </c>
      <c r="I113" s="61">
        <v>61.111249999999593</v>
      </c>
    </row>
    <row r="114" spans="1:9" x14ac:dyDescent="0.2">
      <c r="A114" s="76">
        <v>42350</v>
      </c>
      <c r="B114" s="76" t="s">
        <v>275</v>
      </c>
      <c r="C114" s="99" t="s">
        <v>168</v>
      </c>
      <c r="D114" s="95">
        <v>1.8703750000005854</v>
      </c>
      <c r="E114" s="95">
        <v>14.499999999999886</v>
      </c>
      <c r="F114" s="93">
        <v>33.629624999999528</v>
      </c>
      <c r="G114" s="61">
        <v>3.7407500000011709</v>
      </c>
      <c r="H114" s="61">
        <v>28.999999999999769</v>
      </c>
      <c r="I114" s="61">
        <v>67.259249999999057</v>
      </c>
    </row>
    <row r="115" spans="1:9" x14ac:dyDescent="0.2">
      <c r="A115" s="76">
        <v>42350</v>
      </c>
      <c r="B115" s="76" t="s">
        <v>275</v>
      </c>
      <c r="C115" s="99" t="s">
        <v>166</v>
      </c>
      <c r="D115" s="95">
        <v>1.4943750000000406</v>
      </c>
      <c r="E115" s="95">
        <v>12.995999999999981</v>
      </c>
      <c r="F115" s="93">
        <v>35.509624999999978</v>
      </c>
      <c r="G115" s="61">
        <v>2.9887500000000813</v>
      </c>
      <c r="H115" s="61">
        <v>25.991999999999958</v>
      </c>
      <c r="I115" s="61">
        <v>71.019249999999957</v>
      </c>
    </row>
    <row r="116" spans="1:9" x14ac:dyDescent="0.2">
      <c r="C116" s="80"/>
    </row>
    <row r="117" spans="1:9" x14ac:dyDescent="0.2">
      <c r="A117" s="109">
        <v>43026</v>
      </c>
      <c r="B117" s="76" t="s">
        <v>276</v>
      </c>
      <c r="C117" s="106" t="s">
        <v>298</v>
      </c>
      <c r="D117" s="95">
        <v>5.0153500000001472</v>
      </c>
      <c r="E117" s="95">
        <v>11.999999999999886</v>
      </c>
      <c r="F117" s="93">
        <v>32.984649999999966</v>
      </c>
      <c r="G117" s="61">
        <v>10.030700000000294</v>
      </c>
      <c r="H117" s="61">
        <v>23.999999999999773</v>
      </c>
      <c r="I117" s="61">
        <v>65.969299999999933</v>
      </c>
    </row>
    <row r="118" spans="1:9" x14ac:dyDescent="0.2">
      <c r="A118" s="109">
        <v>43026</v>
      </c>
      <c r="B118" s="76" t="s">
        <v>276</v>
      </c>
      <c r="C118" s="106" t="s">
        <v>299</v>
      </c>
      <c r="D118" s="95">
        <v>5.1473499999999817</v>
      </c>
      <c r="E118" s="95">
        <v>12.180000000000177</v>
      </c>
      <c r="F118" s="93">
        <v>32.672649999999841</v>
      </c>
      <c r="G118" s="61">
        <v>10.294699999999963</v>
      </c>
      <c r="H118" s="61">
        <v>24.360000000000355</v>
      </c>
      <c r="I118" s="61">
        <v>65.345299999999682</v>
      </c>
    </row>
    <row r="119" spans="1:9" x14ac:dyDescent="0.2">
      <c r="A119" s="109">
        <v>43087</v>
      </c>
      <c r="B119" s="109" t="s">
        <v>276</v>
      </c>
      <c r="C119" s="106" t="s">
        <v>332</v>
      </c>
      <c r="D119" s="95">
        <v>7.1725000000002481</v>
      </c>
      <c r="E119" s="95">
        <v>12.427999999999884</v>
      </c>
      <c r="F119" s="93">
        <v>30.399499999999868</v>
      </c>
      <c r="G119" s="61">
        <v>14.345000000000496</v>
      </c>
      <c r="H119" s="61">
        <v>24.855999999999767</v>
      </c>
      <c r="I119" s="61">
        <v>60.798999999999737</v>
      </c>
    </row>
    <row r="120" spans="1:9" x14ac:dyDescent="0.2">
      <c r="A120" s="118">
        <v>43087</v>
      </c>
      <c r="B120" s="119" t="s">
        <v>276</v>
      </c>
      <c r="C120" s="120" t="s">
        <v>320</v>
      </c>
      <c r="D120" s="121">
        <v>12.376500000000199</v>
      </c>
      <c r="E120" s="121">
        <v>10.959999999999468</v>
      </c>
      <c r="F120" s="121">
        <v>26.663500000000333</v>
      </c>
      <c r="G120" s="101">
        <v>24.753000000000398</v>
      </c>
      <c r="H120" s="101">
        <v>21.919999999998936</v>
      </c>
      <c r="I120" s="102">
        <v>53.327000000000666</v>
      </c>
    </row>
    <row r="121" spans="1:9" x14ac:dyDescent="0.2">
      <c r="A121" s="122">
        <v>43087</v>
      </c>
      <c r="B121" s="123" t="s">
        <v>276</v>
      </c>
      <c r="C121" s="124" t="s">
        <v>321</v>
      </c>
      <c r="D121" s="125">
        <v>12.356500000000104</v>
      </c>
      <c r="E121" s="125">
        <v>11.207999999999743</v>
      </c>
      <c r="F121" s="125">
        <v>26.435500000000154</v>
      </c>
      <c r="G121" s="104">
        <v>24.713000000000207</v>
      </c>
      <c r="H121" s="104">
        <v>22.415999999999485</v>
      </c>
      <c r="I121" s="105">
        <v>52.871000000000315</v>
      </c>
    </row>
    <row r="122" spans="1:9" x14ac:dyDescent="0.2">
      <c r="A122" s="76">
        <v>42350</v>
      </c>
      <c r="B122" s="76" t="s">
        <v>276</v>
      </c>
      <c r="C122" s="99" t="s">
        <v>167</v>
      </c>
      <c r="D122" s="95">
        <v>20.388374999999705</v>
      </c>
      <c r="E122" s="95">
        <v>14.914000000000556</v>
      </c>
      <c r="F122" s="93">
        <v>14.697624999999739</v>
      </c>
      <c r="G122" s="61">
        <v>40.77674999999941</v>
      </c>
      <c r="H122" s="61">
        <v>29.828000000001108</v>
      </c>
      <c r="I122" s="61">
        <v>29.395249999999479</v>
      </c>
    </row>
    <row r="123" spans="1:9" x14ac:dyDescent="0.2">
      <c r="A123" s="76">
        <v>42383</v>
      </c>
      <c r="B123" s="76" t="s">
        <v>276</v>
      </c>
      <c r="C123" s="99" t="s">
        <v>184</v>
      </c>
      <c r="D123" s="95">
        <v>6.9176750000002727</v>
      </c>
      <c r="E123" s="95">
        <v>27.67599999999959</v>
      </c>
      <c r="F123" s="93">
        <v>15.406325000000137</v>
      </c>
      <c r="G123" s="61">
        <v>13.835350000000545</v>
      </c>
      <c r="H123" s="61">
        <v>55.35199999999918</v>
      </c>
      <c r="I123" s="61">
        <v>30.812650000000275</v>
      </c>
    </row>
    <row r="124" spans="1:9" x14ac:dyDescent="0.2">
      <c r="A124" s="76">
        <v>42383</v>
      </c>
      <c r="B124" s="76" t="s">
        <v>276</v>
      </c>
      <c r="C124" s="99" t="s">
        <v>186</v>
      </c>
      <c r="D124" s="95">
        <v>12.951674999999355</v>
      </c>
      <c r="E124" s="95">
        <v>20.214000000000283</v>
      </c>
      <c r="F124" s="93">
        <v>16.834325000000362</v>
      </c>
      <c r="G124" s="61">
        <v>25.90334999999871</v>
      </c>
      <c r="H124" s="61">
        <v>40.428000000000566</v>
      </c>
      <c r="I124" s="61">
        <v>33.668650000000724</v>
      </c>
    </row>
    <row r="125" spans="1:9" x14ac:dyDescent="0.2">
      <c r="A125" s="76">
        <v>42383</v>
      </c>
      <c r="B125" s="76" t="s">
        <v>276</v>
      </c>
      <c r="C125" s="99" t="s">
        <v>183</v>
      </c>
      <c r="D125" s="95">
        <v>8.81767500000025</v>
      </c>
      <c r="E125" s="95">
        <v>16.341999999999643</v>
      </c>
      <c r="F125" s="93">
        <v>24.840325000000107</v>
      </c>
      <c r="G125" s="61">
        <v>17.6353500000005</v>
      </c>
      <c r="H125" s="61">
        <v>32.683999999999287</v>
      </c>
      <c r="I125" s="61">
        <v>49.680650000000213</v>
      </c>
    </row>
    <row r="126" spans="1:9" x14ac:dyDescent="0.2">
      <c r="A126" s="76">
        <v>42383</v>
      </c>
      <c r="B126" s="76" t="s">
        <v>276</v>
      </c>
      <c r="C126" s="99" t="s">
        <v>187</v>
      </c>
      <c r="D126" s="95">
        <v>4.745674999999224</v>
      </c>
      <c r="E126" s="95">
        <v>16.870000000000118</v>
      </c>
      <c r="F126" s="93">
        <v>28.384325000000658</v>
      </c>
      <c r="G126" s="61">
        <v>9.4913499999984481</v>
      </c>
      <c r="H126" s="61">
        <v>33.740000000000236</v>
      </c>
      <c r="I126" s="61">
        <v>56.768650000001323</v>
      </c>
    </row>
    <row r="127" spans="1:9" x14ac:dyDescent="0.2">
      <c r="A127" s="76">
        <v>42383</v>
      </c>
      <c r="B127" s="76" t="s">
        <v>276</v>
      </c>
      <c r="C127" s="99" t="s">
        <v>188</v>
      </c>
      <c r="D127" s="95">
        <v>2.7416749999997734</v>
      </c>
      <c r="E127" s="95">
        <v>13.206000000000131</v>
      </c>
      <c r="F127" s="93">
        <v>34.052325000000096</v>
      </c>
      <c r="G127" s="61">
        <v>5.4833499999995468</v>
      </c>
      <c r="H127" s="61">
        <v>26.412000000000262</v>
      </c>
      <c r="I127" s="61">
        <v>68.104650000000191</v>
      </c>
    </row>
    <row r="128" spans="1:9" x14ac:dyDescent="0.2">
      <c r="A128" s="76">
        <v>42383</v>
      </c>
      <c r="B128" s="76" t="s">
        <v>276</v>
      </c>
      <c r="C128" s="99" t="s">
        <v>182</v>
      </c>
      <c r="D128" s="95">
        <v>1.9556750000003973</v>
      </c>
      <c r="E128" s="95">
        <v>14.353999999999587</v>
      </c>
      <c r="F128" s="93">
        <v>33.690325000000016</v>
      </c>
      <c r="G128" s="61">
        <v>3.9113500000007946</v>
      </c>
      <c r="H128" s="61">
        <v>28.707999999999174</v>
      </c>
      <c r="I128" s="61">
        <v>67.380650000000031</v>
      </c>
    </row>
    <row r="129" spans="1:9" x14ac:dyDescent="0.2">
      <c r="A129" s="118">
        <v>42383</v>
      </c>
      <c r="B129" s="119" t="s">
        <v>276</v>
      </c>
      <c r="C129" s="120" t="s">
        <v>237</v>
      </c>
      <c r="D129" s="121">
        <v>2.7856749999995287</v>
      </c>
      <c r="E129" s="121">
        <v>22.630000000000337</v>
      </c>
      <c r="F129" s="121">
        <v>24.584325000000135</v>
      </c>
      <c r="G129" s="101">
        <v>5.5713499999990574</v>
      </c>
      <c r="H129" s="101">
        <v>45.260000000000673</v>
      </c>
      <c r="I129" s="102">
        <v>49.16865000000027</v>
      </c>
    </row>
    <row r="130" spans="1:9" x14ac:dyDescent="0.2">
      <c r="A130" s="122">
        <v>42423</v>
      </c>
      <c r="B130" s="123" t="s">
        <v>276</v>
      </c>
      <c r="C130" s="124" t="s">
        <v>238</v>
      </c>
      <c r="D130" s="125">
        <v>2.6699500000004193</v>
      </c>
      <c r="E130" s="125">
        <v>22.099999999999795</v>
      </c>
      <c r="F130" s="125">
        <v>25.230049999999785</v>
      </c>
      <c r="G130" s="104">
        <v>5.3399000000008385</v>
      </c>
      <c r="H130" s="104">
        <v>44.199999999999591</v>
      </c>
      <c r="I130" s="105">
        <v>50.460099999999578</v>
      </c>
    </row>
    <row r="131" spans="1:9" x14ac:dyDescent="0.2">
      <c r="A131" s="76">
        <v>42383</v>
      </c>
      <c r="B131" s="76" t="s">
        <v>276</v>
      </c>
      <c r="C131" s="99" t="s">
        <v>189</v>
      </c>
      <c r="D131" s="95">
        <v>2.1456749999998834</v>
      </c>
      <c r="E131" s="95">
        <v>16.932000000000471</v>
      </c>
      <c r="F131" s="93">
        <v>30.922324999999645</v>
      </c>
      <c r="G131" s="61">
        <v>4.2913499999997669</v>
      </c>
      <c r="H131" s="61">
        <v>33.864000000000942</v>
      </c>
      <c r="I131" s="61">
        <v>61.844649999999291</v>
      </c>
    </row>
    <row r="132" spans="1:9" x14ac:dyDescent="0.2">
      <c r="C132" s="80"/>
    </row>
    <row r="133" spans="1:9" x14ac:dyDescent="0.2">
      <c r="A133" s="76">
        <v>42383</v>
      </c>
      <c r="B133" s="76" t="s">
        <v>277</v>
      </c>
      <c r="C133" s="99" t="s">
        <v>190</v>
      </c>
      <c r="D133" s="95">
        <v>23.611675000000233</v>
      </c>
      <c r="E133" s="95">
        <v>12.047999999999774</v>
      </c>
      <c r="F133" s="93">
        <v>14.340324999999993</v>
      </c>
      <c r="G133" s="61">
        <v>47.223350000000465</v>
      </c>
      <c r="H133" s="61">
        <v>24.095999999999549</v>
      </c>
      <c r="I133" s="61">
        <v>28.680649999999986</v>
      </c>
    </row>
    <row r="134" spans="1:9" x14ac:dyDescent="0.2">
      <c r="A134" s="76">
        <v>42383</v>
      </c>
      <c r="B134" s="76" t="s">
        <v>277</v>
      </c>
      <c r="C134" s="99" t="s">
        <v>185</v>
      </c>
      <c r="D134" s="95">
        <v>18.45567500000017</v>
      </c>
      <c r="E134" s="95">
        <v>14.165999999999599</v>
      </c>
      <c r="F134" s="93">
        <v>17.378325000000231</v>
      </c>
      <c r="G134" s="61">
        <v>36.91135000000034</v>
      </c>
      <c r="H134" s="61">
        <v>28.331999999999198</v>
      </c>
      <c r="I134" s="61">
        <v>34.756650000000462</v>
      </c>
    </row>
    <row r="135" spans="1:9" x14ac:dyDescent="0.2">
      <c r="A135" s="76">
        <v>42383</v>
      </c>
      <c r="B135" s="76" t="s">
        <v>277</v>
      </c>
      <c r="C135" s="99" t="s">
        <v>175</v>
      </c>
      <c r="D135" s="95">
        <v>16.307675000000486</v>
      </c>
      <c r="E135" s="95">
        <v>12.353999999999132</v>
      </c>
      <c r="F135" s="93">
        <v>21.338325000000381</v>
      </c>
      <c r="G135" s="61">
        <v>32.615350000000973</v>
      </c>
      <c r="H135" s="61">
        <v>24.707999999998265</v>
      </c>
      <c r="I135" s="61">
        <v>42.676650000000762</v>
      </c>
    </row>
    <row r="136" spans="1:9" x14ac:dyDescent="0.2">
      <c r="A136" s="76">
        <v>42383</v>
      </c>
      <c r="B136" s="76" t="s">
        <v>277</v>
      </c>
      <c r="C136" s="99" t="s">
        <v>174</v>
      </c>
      <c r="D136" s="95">
        <v>11.64567499999977</v>
      </c>
      <c r="E136" s="95">
        <v>11.704000000000292</v>
      </c>
      <c r="F136" s="93">
        <v>26.650324999999938</v>
      </c>
      <c r="G136" s="61">
        <v>23.291349999999539</v>
      </c>
      <c r="H136" s="61">
        <v>23.408000000000584</v>
      </c>
      <c r="I136" s="61">
        <v>53.30064999999987</v>
      </c>
    </row>
    <row r="137" spans="1:9" x14ac:dyDescent="0.2">
      <c r="A137" s="76">
        <v>42383</v>
      </c>
      <c r="B137" s="76" t="s">
        <v>277</v>
      </c>
      <c r="C137" s="99" t="s">
        <v>178</v>
      </c>
      <c r="D137" s="95">
        <v>6.2976750000001545</v>
      </c>
      <c r="E137" s="95">
        <v>14.26400000000001</v>
      </c>
      <c r="F137" s="93">
        <v>29.438324999999836</v>
      </c>
      <c r="G137" s="61">
        <v>12.595350000000307</v>
      </c>
      <c r="H137" s="61">
        <v>28.52800000000002</v>
      </c>
      <c r="I137" s="61">
        <v>58.876649999999678</v>
      </c>
    </row>
    <row r="138" spans="1:9" x14ac:dyDescent="0.2">
      <c r="A138" s="76">
        <v>42383</v>
      </c>
      <c r="B138" s="76" t="s">
        <v>277</v>
      </c>
      <c r="C138" s="99" t="s">
        <v>180</v>
      </c>
      <c r="D138" s="95">
        <v>3.8776750000005364</v>
      </c>
      <c r="E138" s="95">
        <v>13.649999999999523</v>
      </c>
      <c r="F138" s="93">
        <v>32.472324999999941</v>
      </c>
      <c r="G138" s="61">
        <v>7.7553500000010729</v>
      </c>
      <c r="H138" s="61">
        <v>27.299999999999049</v>
      </c>
      <c r="I138" s="61">
        <v>64.944649999999882</v>
      </c>
    </row>
    <row r="139" spans="1:9" x14ac:dyDescent="0.2">
      <c r="A139" s="76">
        <v>42383</v>
      </c>
      <c r="B139" s="76" t="s">
        <v>277</v>
      </c>
      <c r="C139" s="99" t="s">
        <v>181</v>
      </c>
      <c r="D139" s="95">
        <v>0.90567500000021539</v>
      </c>
      <c r="E139" s="95">
        <v>10.427999999999429</v>
      </c>
      <c r="F139" s="93">
        <v>38.666325000000356</v>
      </c>
      <c r="G139" s="61">
        <v>1.8113500000004308</v>
      </c>
      <c r="H139" s="61">
        <v>20.855999999998858</v>
      </c>
      <c r="I139" s="61">
        <v>77.332650000000712</v>
      </c>
    </row>
    <row r="140" spans="1:9" x14ac:dyDescent="0.2">
      <c r="A140" s="76">
        <v>42383</v>
      </c>
      <c r="B140" s="76" t="s">
        <v>277</v>
      </c>
      <c r="C140" s="99" t="s">
        <v>176</v>
      </c>
      <c r="D140" s="95">
        <v>1.6516749999994005</v>
      </c>
      <c r="E140" s="95">
        <v>10.984000000000833</v>
      </c>
      <c r="F140" s="93">
        <v>37.364324999999766</v>
      </c>
      <c r="G140" s="61">
        <v>3.303349999998801</v>
      </c>
      <c r="H140" s="61">
        <v>21.968000000001666</v>
      </c>
      <c r="I140" s="61">
        <v>74.728649999999533</v>
      </c>
    </row>
    <row r="141" spans="1:9" x14ac:dyDescent="0.2">
      <c r="A141" s="76">
        <v>42383</v>
      </c>
      <c r="B141" s="76" t="s">
        <v>277</v>
      </c>
      <c r="C141" s="99" t="s">
        <v>177</v>
      </c>
      <c r="D141" s="95">
        <v>2.1156749999997402</v>
      </c>
      <c r="E141" s="95">
        <v>13.290000000000362</v>
      </c>
      <c r="F141" s="93">
        <v>34.594324999999898</v>
      </c>
      <c r="G141" s="61">
        <v>4.2313499999994804</v>
      </c>
      <c r="H141" s="61">
        <v>26.580000000000727</v>
      </c>
      <c r="I141" s="61">
        <v>69.188649999999797</v>
      </c>
    </row>
    <row r="142" spans="1:9" x14ac:dyDescent="0.2">
      <c r="C142" s="80"/>
    </row>
    <row r="143" spans="1:9" x14ac:dyDescent="0.2">
      <c r="A143" s="76">
        <v>42243</v>
      </c>
      <c r="B143" s="76" t="s">
        <v>278</v>
      </c>
      <c r="C143" s="99" t="s">
        <v>98</v>
      </c>
      <c r="D143" s="95">
        <v>18.811974999999983</v>
      </c>
      <c r="E143" s="95">
        <v>8.2260000000002265</v>
      </c>
      <c r="F143" s="93">
        <v>22.962024999999791</v>
      </c>
      <c r="G143" s="61">
        <v>37.623949999999965</v>
      </c>
      <c r="H143" s="61">
        <v>16.452000000000453</v>
      </c>
      <c r="I143" s="61">
        <v>45.924049999999582</v>
      </c>
    </row>
    <row r="144" spans="1:9" x14ac:dyDescent="0.2">
      <c r="A144" s="76">
        <v>42274</v>
      </c>
      <c r="B144" s="76" t="s">
        <v>278</v>
      </c>
      <c r="C144" s="99" t="s">
        <v>120</v>
      </c>
      <c r="D144" s="95">
        <v>17.07514999999988</v>
      </c>
      <c r="E144" s="95">
        <v>15.384000000000242</v>
      </c>
      <c r="F144" s="93">
        <v>17.540849999999878</v>
      </c>
      <c r="G144" s="61">
        <v>34.15029999999976</v>
      </c>
      <c r="H144" s="61">
        <v>30.768000000000484</v>
      </c>
      <c r="I144" s="61">
        <v>35.081699999999756</v>
      </c>
    </row>
    <row r="145" spans="1:9" x14ac:dyDescent="0.2">
      <c r="A145" s="76">
        <v>42243</v>
      </c>
      <c r="B145" s="76" t="s">
        <v>278</v>
      </c>
      <c r="C145" s="99" t="s">
        <v>91</v>
      </c>
      <c r="D145" s="95">
        <v>12.967974999999818</v>
      </c>
      <c r="E145" s="95">
        <v>19.180000000000632</v>
      </c>
      <c r="F145" s="93">
        <v>17.85202499999955</v>
      </c>
      <c r="G145" s="61">
        <v>25.935949999999636</v>
      </c>
      <c r="H145" s="61">
        <v>38.360000000001264</v>
      </c>
      <c r="I145" s="61">
        <v>35.7040499999991</v>
      </c>
    </row>
    <row r="146" spans="1:9" x14ac:dyDescent="0.2">
      <c r="A146" s="76">
        <v>42243</v>
      </c>
      <c r="B146" s="76" t="s">
        <v>278</v>
      </c>
      <c r="C146" s="99" t="s">
        <v>102</v>
      </c>
      <c r="D146" s="95">
        <v>9.4539749999996943</v>
      </c>
      <c r="E146" s="95">
        <v>20.824000000000638</v>
      </c>
      <c r="F146" s="93">
        <v>19.722024999999668</v>
      </c>
      <c r="G146" s="61">
        <v>18.907949999999389</v>
      </c>
      <c r="H146" s="61">
        <v>41.648000000001275</v>
      </c>
      <c r="I146" s="61">
        <v>39.444049999999336</v>
      </c>
    </row>
    <row r="147" spans="1:9" x14ac:dyDescent="0.2">
      <c r="A147" s="76">
        <v>42243</v>
      </c>
      <c r="B147" s="76" t="s">
        <v>278</v>
      </c>
      <c r="C147" s="99" t="s">
        <v>84</v>
      </c>
      <c r="D147" s="95">
        <v>7.3339749999998034</v>
      </c>
      <c r="E147" s="95">
        <v>21.082000000000107</v>
      </c>
      <c r="F147" s="93">
        <v>21.584025000000089</v>
      </c>
      <c r="G147" s="61">
        <v>14.667949999999607</v>
      </c>
      <c r="H147" s="61">
        <v>42.164000000000215</v>
      </c>
      <c r="I147" s="61">
        <v>43.168050000000179</v>
      </c>
    </row>
    <row r="148" spans="1:9" x14ac:dyDescent="0.2">
      <c r="A148" s="76">
        <v>42274</v>
      </c>
      <c r="B148" s="76" t="s">
        <v>278</v>
      </c>
      <c r="C148" s="99" t="s">
        <v>123</v>
      </c>
      <c r="D148" s="95">
        <v>5.4171499999996939</v>
      </c>
      <c r="E148" s="95">
        <v>20.310000000000343</v>
      </c>
      <c r="F148" s="93">
        <v>24.272849999999963</v>
      </c>
      <c r="G148" s="61">
        <v>10.834299999999388</v>
      </c>
      <c r="H148" s="61">
        <v>40.620000000000687</v>
      </c>
      <c r="I148" s="61">
        <v>48.545699999999925</v>
      </c>
    </row>
    <row r="149" spans="1:9" x14ac:dyDescent="0.2">
      <c r="A149" s="76">
        <v>42274</v>
      </c>
      <c r="B149" s="76" t="s">
        <v>278</v>
      </c>
      <c r="C149" s="99" t="s">
        <v>114</v>
      </c>
      <c r="D149" s="95">
        <v>4.2151499999998663</v>
      </c>
      <c r="E149" s="95">
        <v>20.752000000000521</v>
      </c>
      <c r="F149" s="93">
        <v>25.032849999999613</v>
      </c>
      <c r="G149" s="61">
        <v>8.4302999999997326</v>
      </c>
      <c r="H149" s="61">
        <v>41.504000000001042</v>
      </c>
      <c r="I149" s="61">
        <v>50.065699999999225</v>
      </c>
    </row>
    <row r="150" spans="1:9" x14ac:dyDescent="0.2">
      <c r="A150" s="76">
        <v>42243</v>
      </c>
      <c r="B150" s="76" t="s">
        <v>278</v>
      </c>
      <c r="C150" s="99" t="s">
        <v>92</v>
      </c>
      <c r="D150" s="95">
        <v>4.9859750000003018</v>
      </c>
      <c r="E150" s="95">
        <v>22.176000000000045</v>
      </c>
      <c r="F150" s="93">
        <v>22.838024999999654</v>
      </c>
      <c r="G150" s="61">
        <v>9.9719500000006036</v>
      </c>
      <c r="H150" s="61">
        <v>44.352000000000089</v>
      </c>
      <c r="I150" s="61">
        <v>45.676049999999307</v>
      </c>
    </row>
    <row r="151" spans="1:9" x14ac:dyDescent="0.2">
      <c r="A151" s="118">
        <v>42274</v>
      </c>
      <c r="B151" s="119" t="s">
        <v>278</v>
      </c>
      <c r="C151" s="120" t="s">
        <v>124</v>
      </c>
      <c r="D151" s="121">
        <v>3.3791500000005357</v>
      </c>
      <c r="E151" s="121">
        <v>19.67399999999941</v>
      </c>
      <c r="F151" s="121">
        <v>26.946850000000055</v>
      </c>
      <c r="G151" s="101">
        <v>6.7583000000010713</v>
      </c>
      <c r="H151" s="101">
        <v>39.347999999998819</v>
      </c>
      <c r="I151" s="102">
        <v>53.893700000000109</v>
      </c>
    </row>
    <row r="152" spans="1:9" x14ac:dyDescent="0.2">
      <c r="A152" s="122">
        <v>42423</v>
      </c>
      <c r="B152" s="123" t="s">
        <v>278</v>
      </c>
      <c r="C152" s="124" t="s">
        <v>218</v>
      </c>
      <c r="D152" s="125">
        <v>3.1519499999999354</v>
      </c>
      <c r="E152" s="125">
        <v>19.612000000000194</v>
      </c>
      <c r="F152" s="125">
        <v>27.236049999999871</v>
      </c>
      <c r="G152" s="104">
        <v>6.3038999999998708</v>
      </c>
      <c r="H152" s="104">
        <v>39.224000000000387</v>
      </c>
      <c r="I152" s="105">
        <v>54.472099999999749</v>
      </c>
    </row>
    <row r="153" spans="1:9" x14ac:dyDescent="0.2">
      <c r="C153" s="80"/>
    </row>
    <row r="154" spans="1:9" x14ac:dyDescent="0.2">
      <c r="A154" s="76">
        <v>42274</v>
      </c>
      <c r="B154" s="76" t="s">
        <v>279</v>
      </c>
      <c r="C154" s="99" t="s">
        <v>117</v>
      </c>
      <c r="D154" s="95">
        <v>18.685150000000462</v>
      </c>
      <c r="E154" s="95">
        <v>13.901999999999362</v>
      </c>
      <c r="F154" s="93">
        <v>17.412850000000176</v>
      </c>
      <c r="G154" s="61">
        <v>37.370300000000924</v>
      </c>
      <c r="H154" s="61">
        <v>27.803999999998723</v>
      </c>
      <c r="I154" s="61">
        <v>34.825700000000353</v>
      </c>
    </row>
    <row r="155" spans="1:9" x14ac:dyDescent="0.2">
      <c r="A155" s="76">
        <v>42243</v>
      </c>
      <c r="B155" s="76" t="s">
        <v>279</v>
      </c>
      <c r="C155" s="99" t="s">
        <v>101</v>
      </c>
      <c r="D155" s="95">
        <v>15.415974999999797</v>
      </c>
      <c r="E155" s="95">
        <v>15.953999999999837</v>
      </c>
      <c r="F155" s="93">
        <v>18.630025000000366</v>
      </c>
      <c r="G155" s="61">
        <v>30.831949999999591</v>
      </c>
      <c r="H155" s="61">
        <v>31.907999999999674</v>
      </c>
      <c r="I155" s="61">
        <v>37.260050000000732</v>
      </c>
    </row>
    <row r="156" spans="1:9" x14ac:dyDescent="0.2">
      <c r="A156" s="76">
        <v>42243</v>
      </c>
      <c r="B156" s="76" t="s">
        <v>279</v>
      </c>
      <c r="C156" s="99" t="s">
        <v>99</v>
      </c>
      <c r="D156" s="95">
        <v>11.421975000000224</v>
      </c>
      <c r="E156" s="95">
        <v>15.772000000000048</v>
      </c>
      <c r="F156" s="93">
        <v>22.806024999999728</v>
      </c>
      <c r="G156" s="61">
        <v>22.843950000000447</v>
      </c>
      <c r="H156" s="61">
        <v>31.544000000000093</v>
      </c>
      <c r="I156" s="61">
        <v>45.612049999999456</v>
      </c>
    </row>
    <row r="157" spans="1:9" x14ac:dyDescent="0.2">
      <c r="A157" s="76">
        <v>42274</v>
      </c>
      <c r="B157" s="76" t="s">
        <v>279</v>
      </c>
      <c r="C157" s="99" t="s">
        <v>118</v>
      </c>
      <c r="D157" s="95">
        <v>9.4011500000003565</v>
      </c>
      <c r="E157" s="95">
        <v>20.285999999999831</v>
      </c>
      <c r="F157" s="93">
        <v>20.312849999999813</v>
      </c>
      <c r="G157" s="61">
        <v>18.802300000000713</v>
      </c>
      <c r="H157" s="61">
        <v>40.571999999999662</v>
      </c>
      <c r="I157" s="61">
        <v>40.625699999999625</v>
      </c>
    </row>
    <row r="158" spans="1:9" x14ac:dyDescent="0.2">
      <c r="A158" s="118">
        <v>42243</v>
      </c>
      <c r="B158" s="119" t="s">
        <v>279</v>
      </c>
      <c r="C158" s="120" t="s">
        <v>94</v>
      </c>
      <c r="D158" s="121">
        <v>5.719974999999657</v>
      </c>
      <c r="E158" s="121">
        <v>20.306000000000495</v>
      </c>
      <c r="F158" s="121">
        <v>23.974024999999848</v>
      </c>
      <c r="G158" s="101">
        <v>11.439949999999314</v>
      </c>
      <c r="H158" s="101">
        <v>40.61200000000099</v>
      </c>
      <c r="I158" s="102">
        <v>47.948049999999697</v>
      </c>
    </row>
    <row r="159" spans="1:9" x14ac:dyDescent="0.2">
      <c r="A159" s="122">
        <v>42423</v>
      </c>
      <c r="B159" s="123" t="s">
        <v>279</v>
      </c>
      <c r="C159" s="124" t="s">
        <v>216</v>
      </c>
      <c r="D159" s="125">
        <v>5.5319499999993624</v>
      </c>
      <c r="E159" s="125">
        <v>19.913999999999987</v>
      </c>
      <c r="F159" s="125">
        <v>24.55405000000065</v>
      </c>
      <c r="G159" s="104">
        <v>11.063899999998725</v>
      </c>
      <c r="H159" s="104">
        <v>39.827999999999975</v>
      </c>
      <c r="I159" s="105">
        <v>49.108100000001301</v>
      </c>
    </row>
    <row r="160" spans="1:9" x14ac:dyDescent="0.2">
      <c r="A160" s="76">
        <v>42243</v>
      </c>
      <c r="B160" s="76" t="s">
        <v>279</v>
      </c>
      <c r="C160" s="99" t="s">
        <v>88</v>
      </c>
      <c r="D160" s="95">
        <v>5.3999750000004028</v>
      </c>
      <c r="E160" s="95">
        <v>22.309999999999945</v>
      </c>
      <c r="F160" s="93">
        <v>22.290024999999652</v>
      </c>
      <c r="G160" s="61">
        <v>10.799950000000806</v>
      </c>
      <c r="H160" s="61">
        <v>44.619999999999891</v>
      </c>
      <c r="I160" s="61">
        <v>44.580049999999304</v>
      </c>
    </row>
    <row r="161" spans="1:9" x14ac:dyDescent="0.2">
      <c r="A161" s="76">
        <v>42243</v>
      </c>
      <c r="B161" s="76" t="s">
        <v>279</v>
      </c>
      <c r="C161" s="99" t="s">
        <v>103</v>
      </c>
      <c r="D161" s="95">
        <v>5.2319749999999416</v>
      </c>
      <c r="E161" s="95">
        <v>23.120000000000118</v>
      </c>
      <c r="F161" s="93">
        <v>21.64802499999994</v>
      </c>
      <c r="G161" s="61">
        <v>10.463949999999883</v>
      </c>
      <c r="H161" s="61">
        <v>46.240000000000236</v>
      </c>
      <c r="I161" s="61">
        <v>43.29604999999988</v>
      </c>
    </row>
    <row r="162" spans="1:9" x14ac:dyDescent="0.2">
      <c r="A162" s="76">
        <v>42243</v>
      </c>
      <c r="B162" s="76" t="s">
        <v>279</v>
      </c>
      <c r="C162" s="99" t="s">
        <v>86</v>
      </c>
      <c r="D162" s="95">
        <v>5.6359750000002791</v>
      </c>
      <c r="E162" s="95">
        <v>23.491999999999393</v>
      </c>
      <c r="F162" s="93">
        <v>20.872025000000328</v>
      </c>
      <c r="G162" s="61">
        <v>11.271950000000558</v>
      </c>
      <c r="H162" s="61">
        <v>46.983999999998787</v>
      </c>
      <c r="I162" s="61">
        <v>41.744050000000655</v>
      </c>
    </row>
    <row r="163" spans="1:9" x14ac:dyDescent="0.2">
      <c r="A163" s="76">
        <v>42274</v>
      </c>
      <c r="B163" s="76" t="s">
        <v>279</v>
      </c>
      <c r="C163" s="99" t="s">
        <v>108</v>
      </c>
      <c r="D163" s="95">
        <v>4.1751499999996753</v>
      </c>
      <c r="E163" s="95">
        <v>20.578000000000429</v>
      </c>
      <c r="F163" s="93">
        <v>25.246849999999895</v>
      </c>
      <c r="G163" s="61">
        <v>8.3502999999993506</v>
      </c>
      <c r="H163" s="61">
        <v>41.156000000000859</v>
      </c>
      <c r="I163" s="61">
        <v>50.493699999999784</v>
      </c>
    </row>
    <row r="164" spans="1:9" x14ac:dyDescent="0.2">
      <c r="C164" s="80"/>
    </row>
    <row r="165" spans="1:9" x14ac:dyDescent="0.2">
      <c r="A165" s="76">
        <v>42274</v>
      </c>
      <c r="B165" s="76" t="s">
        <v>280</v>
      </c>
      <c r="C165" s="99" t="s">
        <v>122</v>
      </c>
      <c r="D165" s="95">
        <v>14.587150000000278</v>
      </c>
      <c r="E165" s="95">
        <v>14.211999999999421</v>
      </c>
      <c r="F165" s="93">
        <v>21.200850000000301</v>
      </c>
      <c r="G165" s="61">
        <v>29.174300000000557</v>
      </c>
      <c r="H165" s="61">
        <v>28.423999999998838</v>
      </c>
      <c r="I165" s="61">
        <v>42.401700000000602</v>
      </c>
    </row>
    <row r="166" spans="1:9" x14ac:dyDescent="0.2">
      <c r="A166" s="76">
        <v>42274</v>
      </c>
      <c r="B166" s="76" t="s">
        <v>280</v>
      </c>
      <c r="C166" s="99" t="s">
        <v>121</v>
      </c>
      <c r="D166" s="95">
        <v>8.2891500000003902</v>
      </c>
      <c r="E166" s="95">
        <v>15.120000000000005</v>
      </c>
      <c r="F166" s="93">
        <v>26.590849999999605</v>
      </c>
      <c r="G166" s="61">
        <v>16.57830000000078</v>
      </c>
      <c r="H166" s="61">
        <v>30.240000000000013</v>
      </c>
      <c r="I166" s="61">
        <v>53.181699999999211</v>
      </c>
    </row>
    <row r="167" spans="1:9" x14ac:dyDescent="0.2">
      <c r="A167" s="76">
        <v>42274</v>
      </c>
      <c r="B167" s="76" t="s">
        <v>280</v>
      </c>
      <c r="C167" s="99" t="s">
        <v>115</v>
      </c>
      <c r="D167" s="95">
        <v>4.56315000000005</v>
      </c>
      <c r="E167" s="95">
        <v>14.870000000000232</v>
      </c>
      <c r="F167" s="93">
        <v>30.566849999999718</v>
      </c>
      <c r="G167" s="61">
        <v>9.1263000000001</v>
      </c>
      <c r="H167" s="61">
        <v>29.740000000000467</v>
      </c>
      <c r="I167" s="61">
        <v>61.133699999999436</v>
      </c>
    </row>
    <row r="168" spans="1:9" x14ac:dyDescent="0.2">
      <c r="A168" s="118">
        <v>42274</v>
      </c>
      <c r="B168" s="119" t="s">
        <v>280</v>
      </c>
      <c r="C168" s="120" t="s">
        <v>111</v>
      </c>
      <c r="D168" s="121">
        <v>2.6691499999997035</v>
      </c>
      <c r="E168" s="121">
        <v>16.86800000000062</v>
      </c>
      <c r="F168" s="121">
        <v>30.462849999999676</v>
      </c>
      <c r="G168" s="101">
        <v>5.338299999999407</v>
      </c>
      <c r="H168" s="101">
        <v>33.736000000001241</v>
      </c>
      <c r="I168" s="102">
        <v>60.925699999999352</v>
      </c>
    </row>
    <row r="169" spans="1:9" x14ac:dyDescent="0.2">
      <c r="A169" s="122">
        <v>42423</v>
      </c>
      <c r="B169" s="123" t="s">
        <v>280</v>
      </c>
      <c r="C169" s="124" t="s">
        <v>215</v>
      </c>
      <c r="D169" s="125">
        <v>2.725950000000573</v>
      </c>
      <c r="E169" s="125">
        <v>17.017999999999915</v>
      </c>
      <c r="F169" s="125">
        <v>30.256049999999512</v>
      </c>
      <c r="G169" s="104">
        <v>5.4519000000011459</v>
      </c>
      <c r="H169" s="104">
        <v>34.035999999999831</v>
      </c>
      <c r="I169" s="105">
        <v>60.512099999999023</v>
      </c>
    </row>
    <row r="170" spans="1:9" x14ac:dyDescent="0.2">
      <c r="A170" s="76">
        <v>42274</v>
      </c>
      <c r="B170" s="76" t="s">
        <v>280</v>
      </c>
      <c r="C170" s="99" t="s">
        <v>109</v>
      </c>
      <c r="D170" s="95">
        <v>2.2471499999999054</v>
      </c>
      <c r="E170" s="95">
        <v>13.842000000000212</v>
      </c>
      <c r="F170" s="93">
        <v>33.910849999999883</v>
      </c>
      <c r="G170" s="61">
        <v>4.4942999999998108</v>
      </c>
      <c r="H170" s="61">
        <v>27.684000000000424</v>
      </c>
      <c r="I170" s="61">
        <v>67.821699999999765</v>
      </c>
    </row>
    <row r="171" spans="1:9" x14ac:dyDescent="0.2">
      <c r="A171" s="76">
        <v>42274</v>
      </c>
      <c r="B171" s="76" t="s">
        <v>280</v>
      </c>
      <c r="C171" s="99" t="s">
        <v>107</v>
      </c>
      <c r="D171" s="95">
        <v>2.1891499999996853</v>
      </c>
      <c r="E171" s="95">
        <v>14.730000000000132</v>
      </c>
      <c r="F171" s="93">
        <v>33.080850000000183</v>
      </c>
      <c r="G171" s="61">
        <v>4.3782999999993706</v>
      </c>
      <c r="H171" s="61">
        <v>29.460000000000264</v>
      </c>
      <c r="I171" s="61">
        <v>66.161700000000366</v>
      </c>
    </row>
    <row r="172" spans="1:9" x14ac:dyDescent="0.2">
      <c r="A172" s="76">
        <v>42243</v>
      </c>
      <c r="B172" s="76" t="s">
        <v>280</v>
      </c>
      <c r="C172" s="99" t="s">
        <v>85</v>
      </c>
      <c r="D172" s="95">
        <v>1.997975000000018</v>
      </c>
      <c r="E172" s="95">
        <v>15.231999999999744</v>
      </c>
      <c r="F172" s="93">
        <v>32.770025000000238</v>
      </c>
      <c r="G172" s="61">
        <v>3.9959500000000361</v>
      </c>
      <c r="H172" s="61">
        <v>30.463999999999487</v>
      </c>
      <c r="I172" s="61">
        <v>65.540050000000477</v>
      </c>
    </row>
    <row r="173" spans="1:9" x14ac:dyDescent="0.2">
      <c r="A173" s="76">
        <v>42274</v>
      </c>
      <c r="B173" s="76" t="s">
        <v>280</v>
      </c>
      <c r="C173" s="99" t="s">
        <v>119</v>
      </c>
      <c r="D173" s="95">
        <v>1.6791499999998081</v>
      </c>
      <c r="E173" s="95">
        <v>16.74000000000035</v>
      </c>
      <c r="F173" s="93">
        <v>31.580849999999842</v>
      </c>
      <c r="G173" s="61">
        <v>3.3582999999996166</v>
      </c>
      <c r="H173" s="61">
        <v>33.4800000000007</v>
      </c>
      <c r="I173" s="61">
        <v>63.161699999999691</v>
      </c>
    </row>
    <row r="174" spans="1:9" x14ac:dyDescent="0.2">
      <c r="A174" s="76">
        <v>42243</v>
      </c>
      <c r="B174" s="76" t="s">
        <v>280</v>
      </c>
      <c r="C174" s="99" t="s">
        <v>90</v>
      </c>
      <c r="D174" s="95">
        <v>1.635974999999938</v>
      </c>
      <c r="E174" s="95">
        <v>12.139999999999986</v>
      </c>
      <c r="F174" s="93">
        <v>36.224025000000076</v>
      </c>
      <c r="G174" s="61">
        <v>3.2719499999998765</v>
      </c>
      <c r="H174" s="61">
        <v>24.279999999999973</v>
      </c>
      <c r="I174" s="61">
        <v>72.448050000000151</v>
      </c>
    </row>
    <row r="175" spans="1:9" x14ac:dyDescent="0.2">
      <c r="C175" s="80"/>
    </row>
    <row r="176" spans="1:9" x14ac:dyDescent="0.2">
      <c r="A176" s="76">
        <v>42423</v>
      </c>
      <c r="B176" s="76" t="s">
        <v>281</v>
      </c>
      <c r="C176" s="99" t="s">
        <v>233</v>
      </c>
      <c r="D176" s="95">
        <v>20.565950000000491</v>
      </c>
      <c r="E176" s="95">
        <v>12.624000000000137</v>
      </c>
      <c r="F176" s="93">
        <v>16.810049999999372</v>
      </c>
      <c r="G176" s="61">
        <v>41.131900000000982</v>
      </c>
      <c r="H176" s="61">
        <v>25.248000000000275</v>
      </c>
      <c r="I176" s="61">
        <v>33.620099999998743</v>
      </c>
    </row>
    <row r="177" spans="1:9" x14ac:dyDescent="0.2">
      <c r="A177" s="76">
        <v>42423</v>
      </c>
      <c r="B177" s="76" t="s">
        <v>281</v>
      </c>
      <c r="C177" s="99" t="s">
        <v>223</v>
      </c>
      <c r="D177" s="95">
        <v>15.939949999999833</v>
      </c>
      <c r="E177" s="95">
        <v>13.42200000000048</v>
      </c>
      <c r="F177" s="93">
        <v>20.638049999999687</v>
      </c>
      <c r="G177" s="61">
        <v>31.879899999999665</v>
      </c>
      <c r="H177" s="61">
        <v>26.84400000000096</v>
      </c>
      <c r="I177" s="61">
        <v>41.276099999999374</v>
      </c>
    </row>
    <row r="178" spans="1:9" x14ac:dyDescent="0.2">
      <c r="A178" s="76">
        <v>42423</v>
      </c>
      <c r="B178" s="76" t="s">
        <v>281</v>
      </c>
      <c r="C178" s="99" t="s">
        <v>227</v>
      </c>
      <c r="D178" s="95">
        <v>14.445950000000259</v>
      </c>
      <c r="E178" s="95">
        <v>13.413999999999646</v>
      </c>
      <c r="F178" s="93">
        <v>22.140050000000095</v>
      </c>
      <c r="G178" s="61">
        <v>28.891900000000518</v>
      </c>
      <c r="H178" s="61">
        <v>26.827999999999292</v>
      </c>
      <c r="I178" s="61">
        <v>44.280100000000189</v>
      </c>
    </row>
    <row r="179" spans="1:9" x14ac:dyDescent="0.2">
      <c r="A179" s="76">
        <v>42423</v>
      </c>
      <c r="B179" s="76" t="s">
        <v>281</v>
      </c>
      <c r="C179" s="99" t="s">
        <v>224</v>
      </c>
      <c r="D179" s="95">
        <v>11.751950000000072</v>
      </c>
      <c r="E179" s="95">
        <v>14.49799999999982</v>
      </c>
      <c r="F179" s="93">
        <v>23.750050000000108</v>
      </c>
      <c r="G179" s="61">
        <v>23.503900000000144</v>
      </c>
      <c r="H179" s="61">
        <v>28.99599999999964</v>
      </c>
      <c r="I179" s="61">
        <v>47.500100000000216</v>
      </c>
    </row>
    <row r="180" spans="1:9" x14ac:dyDescent="0.2">
      <c r="A180" s="76">
        <v>42423</v>
      </c>
      <c r="B180" s="76" t="s">
        <v>281</v>
      </c>
      <c r="C180" s="99" t="s">
        <v>226</v>
      </c>
      <c r="D180" s="95">
        <v>5.5199499999995325</v>
      </c>
      <c r="E180" s="95">
        <v>15.774000000000683</v>
      </c>
      <c r="F180" s="93">
        <v>28.706049999999784</v>
      </c>
      <c r="G180" s="61">
        <v>11.039899999999065</v>
      </c>
      <c r="H180" s="61">
        <v>31.548000000001363</v>
      </c>
      <c r="I180" s="61">
        <v>57.412099999999569</v>
      </c>
    </row>
    <row r="181" spans="1:9" x14ac:dyDescent="0.2">
      <c r="A181" s="76">
        <v>42423</v>
      </c>
      <c r="B181" s="76" t="s">
        <v>281</v>
      </c>
      <c r="C181" s="99" t="s">
        <v>228</v>
      </c>
      <c r="D181" s="95">
        <v>3.2819500000002719</v>
      </c>
      <c r="E181" s="95">
        <v>11.467999999999847</v>
      </c>
      <c r="F181" s="93">
        <v>35.250049999999881</v>
      </c>
      <c r="G181" s="61">
        <v>6.5639000000005439</v>
      </c>
      <c r="H181" s="61">
        <v>22.935999999999694</v>
      </c>
      <c r="I181" s="61">
        <v>70.500099999999762</v>
      </c>
    </row>
    <row r="182" spans="1:9" x14ac:dyDescent="0.2">
      <c r="A182" s="76">
        <v>42423</v>
      </c>
      <c r="B182" s="76" t="s">
        <v>281</v>
      </c>
      <c r="C182" s="99" t="s">
        <v>225</v>
      </c>
      <c r="D182" s="95">
        <v>1.6239499999998017</v>
      </c>
      <c r="E182" s="95">
        <v>9.5040000000005875</v>
      </c>
      <c r="F182" s="93">
        <v>38.872049999999611</v>
      </c>
      <c r="G182" s="61">
        <v>3.247899999999603</v>
      </c>
      <c r="H182" s="61">
        <v>19.008000000001175</v>
      </c>
      <c r="I182" s="61">
        <v>77.744099999999221</v>
      </c>
    </row>
    <row r="183" spans="1:9" x14ac:dyDescent="0.2">
      <c r="A183" s="76">
        <v>42423</v>
      </c>
      <c r="B183" s="76" t="s">
        <v>281</v>
      </c>
      <c r="C183" s="99" t="s">
        <v>221</v>
      </c>
      <c r="D183" s="95">
        <v>2.1279500000000482</v>
      </c>
      <c r="E183" s="95">
        <v>8.9120000000002619</v>
      </c>
      <c r="F183" s="93">
        <v>38.96004999999969</v>
      </c>
      <c r="G183" s="61">
        <v>4.2559000000000964</v>
      </c>
      <c r="H183" s="61">
        <v>17.824000000000524</v>
      </c>
      <c r="I183" s="61">
        <v>77.92009999999938</v>
      </c>
    </row>
    <row r="184" spans="1:9" x14ac:dyDescent="0.2">
      <c r="A184" s="76">
        <v>42423</v>
      </c>
      <c r="B184" s="76" t="s">
        <v>281</v>
      </c>
      <c r="C184" s="99" t="s">
        <v>222</v>
      </c>
      <c r="D184" s="95">
        <v>3.6579499999999641</v>
      </c>
      <c r="E184" s="95">
        <v>12.406000000000006</v>
      </c>
      <c r="F184" s="93">
        <v>33.93605000000003</v>
      </c>
      <c r="G184" s="61">
        <v>7.3158999999999281</v>
      </c>
      <c r="H184" s="61">
        <v>24.812000000000012</v>
      </c>
      <c r="I184" s="61">
        <v>67.87210000000006</v>
      </c>
    </row>
    <row r="185" spans="1:9" x14ac:dyDescent="0.2">
      <c r="C185" s="80"/>
    </row>
    <row r="186" spans="1:9" x14ac:dyDescent="0.2">
      <c r="A186" s="76">
        <v>42243</v>
      </c>
      <c r="B186" s="76" t="s">
        <v>282</v>
      </c>
      <c r="C186" s="99" t="s">
        <v>97</v>
      </c>
      <c r="D186" s="95">
        <v>20.015975000000161</v>
      </c>
      <c r="E186" s="95">
        <v>12.79200000000003</v>
      </c>
      <c r="F186" s="93">
        <v>17.192024999999809</v>
      </c>
      <c r="G186" s="61">
        <v>40.031950000000322</v>
      </c>
      <c r="H186" s="61">
        <v>25.584000000000064</v>
      </c>
      <c r="I186" s="61">
        <v>34.384049999999618</v>
      </c>
    </row>
    <row r="187" spans="1:9" x14ac:dyDescent="0.2">
      <c r="A187" s="76">
        <v>42243</v>
      </c>
      <c r="B187" s="76" t="s">
        <v>282</v>
      </c>
      <c r="C187" s="99" t="s">
        <v>100</v>
      </c>
      <c r="D187" s="95">
        <v>19.777975000000218</v>
      </c>
      <c r="E187" s="95">
        <v>13.121999999999616</v>
      </c>
      <c r="F187" s="93">
        <v>17.100025000000166</v>
      </c>
      <c r="G187" s="61">
        <v>39.555950000000436</v>
      </c>
      <c r="H187" s="61">
        <v>26.243999999999236</v>
      </c>
      <c r="I187" s="61">
        <v>34.200050000000331</v>
      </c>
    </row>
    <row r="188" spans="1:9" x14ac:dyDescent="0.2">
      <c r="A188" s="76">
        <v>42274</v>
      </c>
      <c r="B188" s="76" t="s">
        <v>282</v>
      </c>
      <c r="C188" s="99" t="s">
        <v>125</v>
      </c>
      <c r="D188" s="95">
        <v>11.545150000000476</v>
      </c>
      <c r="E188" s="95">
        <v>15.31599999999969</v>
      </c>
      <c r="F188" s="93">
        <v>23.138849999999834</v>
      </c>
      <c r="G188" s="61">
        <v>23.090300000000951</v>
      </c>
      <c r="H188" s="61">
        <v>30.631999999999383</v>
      </c>
      <c r="I188" s="61">
        <v>46.277699999999669</v>
      </c>
    </row>
    <row r="189" spans="1:9" x14ac:dyDescent="0.2">
      <c r="A189" s="76">
        <v>42243</v>
      </c>
      <c r="B189" s="76" t="s">
        <v>282</v>
      </c>
      <c r="C189" s="99" t="s">
        <v>87</v>
      </c>
      <c r="D189" s="95">
        <v>10.053974999999717</v>
      </c>
      <c r="E189" s="95">
        <v>14.710000000000036</v>
      </c>
      <c r="F189" s="93">
        <v>25.236025000000247</v>
      </c>
      <c r="G189" s="61">
        <v>20.107949999999434</v>
      </c>
      <c r="H189" s="61">
        <v>29.420000000000073</v>
      </c>
      <c r="I189" s="61">
        <v>50.472050000000493</v>
      </c>
    </row>
    <row r="190" spans="1:9" x14ac:dyDescent="0.2">
      <c r="A190" s="76">
        <v>42274</v>
      </c>
      <c r="B190" s="76" t="s">
        <v>282</v>
      </c>
      <c r="C190" s="99" t="s">
        <v>126</v>
      </c>
      <c r="D190" s="95">
        <v>6.4991500000000855</v>
      </c>
      <c r="E190" s="95">
        <v>16.3900000000001</v>
      </c>
      <c r="F190" s="93">
        <v>27.110849999999814</v>
      </c>
      <c r="G190" s="61">
        <v>12.998300000000171</v>
      </c>
      <c r="H190" s="61">
        <v>32.7800000000002</v>
      </c>
      <c r="I190" s="61">
        <v>54.221699999999629</v>
      </c>
    </row>
    <row r="191" spans="1:9" x14ac:dyDescent="0.2">
      <c r="A191" s="76">
        <v>42274</v>
      </c>
      <c r="B191" s="76" t="s">
        <v>282</v>
      </c>
      <c r="C191" s="99" t="s">
        <v>112</v>
      </c>
      <c r="D191" s="95">
        <v>4.0911500000002974</v>
      </c>
      <c r="E191" s="95">
        <v>14.739999999999327</v>
      </c>
      <c r="F191" s="93">
        <v>31.168850000000376</v>
      </c>
      <c r="G191" s="61">
        <v>8.1823000000005948</v>
      </c>
      <c r="H191" s="61">
        <v>29.47999999999865</v>
      </c>
      <c r="I191" s="61">
        <v>62.337700000000751</v>
      </c>
    </row>
    <row r="192" spans="1:9" x14ac:dyDescent="0.2">
      <c r="A192" s="76">
        <v>42243</v>
      </c>
      <c r="B192" s="76" t="s">
        <v>282</v>
      </c>
      <c r="C192" s="99" t="s">
        <v>105</v>
      </c>
      <c r="D192" s="95">
        <v>2.6879749999996179</v>
      </c>
      <c r="E192" s="95">
        <v>14.397999999999911</v>
      </c>
      <c r="F192" s="93">
        <v>32.914025000000471</v>
      </c>
      <c r="G192" s="61">
        <v>5.3759499999992357</v>
      </c>
      <c r="H192" s="61">
        <v>28.795999999999822</v>
      </c>
      <c r="I192" s="61">
        <v>65.828050000000943</v>
      </c>
    </row>
    <row r="193" spans="1:10" x14ac:dyDescent="0.2">
      <c r="A193" s="76">
        <v>42243</v>
      </c>
      <c r="B193" s="76" t="s">
        <v>282</v>
      </c>
      <c r="C193" s="99" t="s">
        <v>104</v>
      </c>
      <c r="D193" s="95">
        <v>2.3459750000002018</v>
      </c>
      <c r="E193" s="95">
        <v>14.374000000000251</v>
      </c>
      <c r="F193" s="93">
        <v>33.280024999999547</v>
      </c>
      <c r="G193" s="61">
        <v>4.6919500000004035</v>
      </c>
      <c r="H193" s="61">
        <v>28.748000000000502</v>
      </c>
      <c r="I193" s="61">
        <v>66.560049999999094</v>
      </c>
    </row>
    <row r="194" spans="1:10" x14ac:dyDescent="0.2">
      <c r="A194" s="76"/>
      <c r="B194" s="76"/>
      <c r="D194" s="95"/>
      <c r="E194" s="95"/>
      <c r="F194" s="93"/>
      <c r="G194" s="61"/>
      <c r="H194" s="61"/>
      <c r="I194" s="61"/>
    </row>
    <row r="195" spans="1:10" x14ac:dyDescent="0.2">
      <c r="A195" s="76"/>
      <c r="B195" s="76"/>
      <c r="D195" s="95"/>
      <c r="E195" s="95"/>
      <c r="F195" s="93"/>
      <c r="G195" s="61"/>
      <c r="H195" s="61"/>
      <c r="I195" s="61"/>
    </row>
    <row r="196" spans="1:10" x14ac:dyDescent="0.2">
      <c r="A196" s="76"/>
      <c r="B196" s="76"/>
      <c r="D196" s="95"/>
      <c r="E196" s="95"/>
      <c r="F196" s="93"/>
      <c r="G196" s="61"/>
      <c r="H196" s="61"/>
      <c r="I196" s="61"/>
    </row>
    <row r="197" spans="1:10" x14ac:dyDescent="0.2">
      <c r="A197" s="76"/>
      <c r="B197" s="76"/>
      <c r="D197" s="95"/>
      <c r="E197" s="95"/>
      <c r="F197" s="93"/>
      <c r="G197" s="61"/>
      <c r="H197" s="61"/>
      <c r="I197" s="61"/>
    </row>
    <row r="198" spans="1:10" x14ac:dyDescent="0.2">
      <c r="A198" s="76"/>
      <c r="B198" s="76"/>
      <c r="D198" s="95"/>
      <c r="E198" s="95"/>
      <c r="F198" s="93"/>
      <c r="G198" s="61"/>
      <c r="H198" s="61"/>
      <c r="I198" s="61"/>
    </row>
    <row r="199" spans="1:10" x14ac:dyDescent="0.2">
      <c r="J199" s="66"/>
    </row>
    <row r="200" spans="1:10" x14ac:dyDescent="0.2">
      <c r="J200" s="111"/>
    </row>
    <row r="201" spans="1:10" x14ac:dyDescent="0.2">
      <c r="C201" s="80"/>
      <c r="J201" s="111"/>
    </row>
    <row r="202" spans="1:10" x14ac:dyDescent="0.2">
      <c r="C202" s="80"/>
    </row>
    <row r="203" spans="1:10" x14ac:dyDescent="0.2">
      <c r="C203" s="80"/>
    </row>
    <row r="204" spans="1:10" x14ac:dyDescent="0.2">
      <c r="C204" s="80"/>
    </row>
    <row r="205" spans="1:10" x14ac:dyDescent="0.2">
      <c r="C205" s="80"/>
    </row>
    <row r="206" spans="1:10" x14ac:dyDescent="0.2">
      <c r="C206" s="80"/>
    </row>
    <row r="207" spans="1:10" x14ac:dyDescent="0.2">
      <c r="C207" s="80"/>
    </row>
    <row r="208" spans="1:10" x14ac:dyDescent="0.2">
      <c r="C208" s="80"/>
    </row>
    <row r="209" spans="3:3" x14ac:dyDescent="0.2">
      <c r="C209" s="80"/>
    </row>
    <row r="210" spans="3:3" x14ac:dyDescent="0.2">
      <c r="C210" s="80"/>
    </row>
    <row r="211" spans="3:3" x14ac:dyDescent="0.2">
      <c r="C211" s="80"/>
    </row>
    <row r="212" spans="3:3" x14ac:dyDescent="0.2">
      <c r="C212" s="80"/>
    </row>
    <row r="213" spans="3:3" x14ac:dyDescent="0.2">
      <c r="C213" s="80"/>
    </row>
    <row r="214" spans="3:3" x14ac:dyDescent="0.2">
      <c r="C214" s="80"/>
    </row>
    <row r="215" spans="3:3" x14ac:dyDescent="0.2">
      <c r="C215" s="80"/>
    </row>
    <row r="216" spans="3:3" x14ac:dyDescent="0.2">
      <c r="C216" s="80"/>
    </row>
    <row r="217" spans="3:3" x14ac:dyDescent="0.2">
      <c r="C217" s="80"/>
    </row>
    <row r="218" spans="3:3" x14ac:dyDescent="0.2">
      <c r="C218" s="80"/>
    </row>
    <row r="219" spans="3:3" x14ac:dyDescent="0.2">
      <c r="C219" s="80"/>
    </row>
    <row r="220" spans="3:3" x14ac:dyDescent="0.2">
      <c r="C220" s="80"/>
    </row>
    <row r="221" spans="3:3" x14ac:dyDescent="0.2">
      <c r="C221" s="80"/>
    </row>
    <row r="222" spans="3:3" x14ac:dyDescent="0.2">
      <c r="C222" s="80"/>
    </row>
    <row r="223" spans="3:3" x14ac:dyDescent="0.2">
      <c r="C223" s="80"/>
    </row>
    <row r="224" spans="3:3" x14ac:dyDescent="0.2">
      <c r="C224" s="80"/>
    </row>
    <row r="225" spans="3:3" x14ac:dyDescent="0.2">
      <c r="C225" s="80"/>
    </row>
    <row r="226" spans="3:3" x14ac:dyDescent="0.2">
      <c r="C226" s="80"/>
    </row>
    <row r="227" spans="3:3" x14ac:dyDescent="0.2">
      <c r="C227" s="80"/>
    </row>
    <row r="228" spans="3:3" x14ac:dyDescent="0.2">
      <c r="C228" s="80"/>
    </row>
    <row r="229" spans="3:3" x14ac:dyDescent="0.2">
      <c r="C229" s="80"/>
    </row>
    <row r="230" spans="3:3" x14ac:dyDescent="0.2">
      <c r="C230" s="80"/>
    </row>
    <row r="231" spans="3:3" x14ac:dyDescent="0.2">
      <c r="C231" s="80"/>
    </row>
    <row r="232" spans="3:3" x14ac:dyDescent="0.2">
      <c r="C232" s="80"/>
    </row>
    <row r="233" spans="3:3" x14ac:dyDescent="0.2">
      <c r="C233" s="80"/>
    </row>
    <row r="234" spans="3:3" x14ac:dyDescent="0.2">
      <c r="C234" s="80"/>
    </row>
  </sheetData>
  <sortState ref="A201:I238">
    <sortCondition ref="B201:B238"/>
    <sortCondition ref="C201:C23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4"/>
  <sheetViews>
    <sheetView topLeftCell="A199" workbookViewId="0">
      <selection activeCell="A246" sqref="A246"/>
    </sheetView>
  </sheetViews>
  <sheetFormatPr defaultColWidth="14.28515625" defaultRowHeight="11.25" x14ac:dyDescent="0.2"/>
  <cols>
    <col min="1" max="1" width="14.28515625" style="80"/>
    <col min="2" max="2" width="15.5703125" style="80" customWidth="1"/>
    <col min="3" max="3" width="14.28515625" style="80"/>
    <col min="4" max="4" width="14.28515625" style="87"/>
    <col min="5" max="6" width="14.28515625" style="80"/>
    <col min="7" max="7" width="14.28515625" style="87"/>
    <col min="8" max="17" width="14.28515625" style="80"/>
    <col min="18" max="18" width="14.28515625" style="75"/>
    <col min="19" max="16384" width="14.28515625" style="80"/>
  </cols>
  <sheetData>
    <row r="1" spans="1:25" ht="12.75" x14ac:dyDescent="0.2">
      <c r="A1" s="47" t="s">
        <v>53</v>
      </c>
      <c r="B1" s="48"/>
      <c r="I1" s="89"/>
      <c r="J1" s="48"/>
      <c r="K1" s="81"/>
      <c r="L1" s="85"/>
      <c r="M1" s="85"/>
      <c r="N1" s="81"/>
      <c r="O1" s="85"/>
      <c r="P1" s="85"/>
      <c r="Q1" s="75"/>
      <c r="S1" s="61"/>
      <c r="T1" s="61"/>
      <c r="U1" s="61"/>
      <c r="V1" s="61"/>
      <c r="W1" s="61"/>
      <c r="X1" s="61"/>
      <c r="Y1" s="88"/>
    </row>
    <row r="2" spans="1:25" x14ac:dyDescent="0.2">
      <c r="A2" s="51" t="s">
        <v>54</v>
      </c>
      <c r="B2" s="52" t="s">
        <v>93</v>
      </c>
      <c r="I2" s="84"/>
      <c r="J2" s="90"/>
      <c r="K2" s="84"/>
      <c r="L2" s="84"/>
      <c r="M2" s="91"/>
      <c r="N2" s="84"/>
      <c r="O2" s="84"/>
      <c r="P2" s="91"/>
      <c r="Q2" s="77"/>
      <c r="R2" s="77"/>
      <c r="S2" s="67"/>
      <c r="T2" s="67"/>
      <c r="U2" s="67"/>
      <c r="V2" s="67"/>
      <c r="W2" s="67"/>
      <c r="X2" s="67"/>
      <c r="Y2" s="85"/>
    </row>
    <row r="3" spans="1:25" x14ac:dyDescent="0.2">
      <c r="A3" s="51" t="s">
        <v>55</v>
      </c>
      <c r="B3" s="53" t="s">
        <v>81</v>
      </c>
      <c r="I3" s="86"/>
      <c r="J3" s="81"/>
      <c r="K3" s="81"/>
      <c r="L3" s="85"/>
      <c r="M3" s="85"/>
      <c r="N3" s="81"/>
      <c r="O3" s="85"/>
      <c r="P3" s="85"/>
      <c r="Q3" s="85"/>
      <c r="R3" s="85"/>
      <c r="S3" s="92"/>
      <c r="T3" s="93"/>
      <c r="U3" s="93"/>
      <c r="V3" s="61"/>
      <c r="W3" s="61"/>
      <c r="X3" s="61"/>
      <c r="Y3" s="88"/>
    </row>
    <row r="4" spans="1:25" x14ac:dyDescent="0.2">
      <c r="A4" s="51" t="s">
        <v>56</v>
      </c>
      <c r="B4" s="54" t="s">
        <v>82</v>
      </c>
    </row>
    <row r="5" spans="1:25" x14ac:dyDescent="0.2">
      <c r="A5" s="55" t="s">
        <v>57</v>
      </c>
      <c r="B5" s="49"/>
    </row>
    <row r="6" spans="1:25" x14ac:dyDescent="0.2">
      <c r="A6" s="55" t="s">
        <v>58</v>
      </c>
      <c r="B6" s="49"/>
    </row>
    <row r="8" spans="1:25" ht="12.75" x14ac:dyDescent="0.2">
      <c r="A8" s="97" t="s">
        <v>83</v>
      </c>
      <c r="B8" s="79" t="s">
        <v>59</v>
      </c>
      <c r="C8" s="75" t="s">
        <v>51</v>
      </c>
      <c r="D8" s="78" t="s">
        <v>60</v>
      </c>
      <c r="E8" s="78" t="s">
        <v>61</v>
      </c>
      <c r="F8" s="75" t="s">
        <v>51</v>
      </c>
      <c r="G8" s="78" t="s">
        <v>60</v>
      </c>
      <c r="H8" s="78" t="s">
        <v>62</v>
      </c>
      <c r="I8" s="50" t="s">
        <v>63</v>
      </c>
      <c r="J8" s="50" t="s">
        <v>64</v>
      </c>
      <c r="K8" s="61" t="s">
        <v>65</v>
      </c>
      <c r="L8" s="61" t="s">
        <v>66</v>
      </c>
      <c r="M8" s="61" t="s">
        <v>67</v>
      </c>
      <c r="N8" s="61" t="s">
        <v>68</v>
      </c>
      <c r="O8" s="61" t="s">
        <v>69</v>
      </c>
      <c r="P8" s="61" t="s">
        <v>70</v>
      </c>
      <c r="Q8" s="41" t="s">
        <v>149</v>
      </c>
      <c r="R8" s="61"/>
    </row>
    <row r="9" spans="1:25" x14ac:dyDescent="0.2">
      <c r="A9" s="77" t="s">
        <v>80</v>
      </c>
      <c r="B9" s="82" t="s">
        <v>72</v>
      </c>
      <c r="C9" s="77" t="s">
        <v>73</v>
      </c>
      <c r="D9" s="77" t="s">
        <v>73</v>
      </c>
      <c r="E9" s="83" t="s">
        <v>74</v>
      </c>
      <c r="F9" s="77" t="s">
        <v>75</v>
      </c>
      <c r="G9" s="77" t="s">
        <v>75</v>
      </c>
      <c r="H9" s="83" t="s">
        <v>74</v>
      </c>
      <c r="I9" s="66" t="s">
        <v>76</v>
      </c>
      <c r="J9" s="66" t="s">
        <v>76</v>
      </c>
      <c r="K9" s="67" t="s">
        <v>76</v>
      </c>
      <c r="L9" s="67" t="s">
        <v>76</v>
      </c>
      <c r="M9" s="67" t="s">
        <v>76</v>
      </c>
      <c r="N9" s="67" t="s">
        <v>77</v>
      </c>
      <c r="O9" s="67" t="s">
        <v>78</v>
      </c>
      <c r="P9" s="67" t="s">
        <v>79</v>
      </c>
      <c r="Q9" s="46">
        <f>AVERAGE(I15:J15)</f>
        <v>3.9100249999999974</v>
      </c>
      <c r="R9" s="61"/>
    </row>
    <row r="10" spans="1:25" x14ac:dyDescent="0.2">
      <c r="A10" s="76">
        <v>42243</v>
      </c>
      <c r="B10" s="75" t="s">
        <v>84</v>
      </c>
      <c r="C10" s="75">
        <v>1.1000000000000001</v>
      </c>
      <c r="D10" s="46">
        <v>70.823149999999998</v>
      </c>
      <c r="E10" s="78">
        <v>71.631299999999996</v>
      </c>
      <c r="F10" s="75">
        <f t="shared" ref="F10:F30" si="0">C10+0.1</f>
        <v>1.2000000000000002</v>
      </c>
      <c r="G10" s="46">
        <v>63.673500000000004</v>
      </c>
      <c r="H10" s="78">
        <v>63.954599999999999</v>
      </c>
      <c r="I10" s="46">
        <f t="shared" ref="I10:I30" si="1">E10-D10</f>
        <v>0.8081499999999977</v>
      </c>
      <c r="J10" s="46">
        <f t="shared" ref="J10:J30" si="2">H10-G10</f>
        <v>0.28109999999999502</v>
      </c>
      <c r="K10" s="94">
        <f>(J10*1000/25)-$Q$9</f>
        <v>7.3339749999998034</v>
      </c>
      <c r="L10" s="95">
        <f>50-M10-K10</f>
        <v>21.082000000000107</v>
      </c>
      <c r="M10" s="93">
        <f>50-((I10*1000/25)-$Q$9)</f>
        <v>21.584025000000089</v>
      </c>
      <c r="N10" s="61">
        <f>K10/(SUM(K10:M10))*100</f>
        <v>14.667949999999607</v>
      </c>
      <c r="O10" s="61">
        <f>L10/(SUM(K10:M10))*100</f>
        <v>42.164000000000215</v>
      </c>
      <c r="P10" s="61">
        <f>M10/(SUM(K10:M10))*100</f>
        <v>43.168050000000179</v>
      </c>
      <c r="R10" s="61">
        <f t="shared" ref="R10" si="3">SUM(N10:P10)</f>
        <v>100</v>
      </c>
    </row>
    <row r="11" spans="1:25" x14ac:dyDescent="0.2">
      <c r="A11" s="76">
        <v>42243</v>
      </c>
      <c r="B11" s="75" t="s">
        <v>98</v>
      </c>
      <c r="C11" s="75">
        <v>4.0999999999999996</v>
      </c>
      <c r="D11" s="46">
        <v>71.237200000000001</v>
      </c>
      <c r="E11" s="78">
        <v>72.010900000000007</v>
      </c>
      <c r="F11" s="75">
        <f t="shared" si="0"/>
        <v>4.1999999999999993</v>
      </c>
      <c r="G11" s="46">
        <v>67.121849999999995</v>
      </c>
      <c r="H11" s="78">
        <v>67.689899999999994</v>
      </c>
      <c r="I11" s="46">
        <f t="shared" si="1"/>
        <v>0.77370000000000516</v>
      </c>
      <c r="J11" s="46">
        <f t="shared" si="2"/>
        <v>0.5680499999999995</v>
      </c>
      <c r="K11" s="94">
        <f t="shared" ref="K11:K30" si="4">(J11*1000/25)-$Q$9</f>
        <v>18.811974999999983</v>
      </c>
      <c r="L11" s="95">
        <f t="shared" ref="L11:L30" si="5">50-M11-K11</f>
        <v>8.2260000000002265</v>
      </c>
      <c r="M11" s="93">
        <f t="shared" ref="M11:M30" si="6">50-((I11*1000/25)-$Q$9)</f>
        <v>22.962024999999791</v>
      </c>
      <c r="N11" s="61">
        <f t="shared" ref="N11:N30" si="7">K11/(SUM(K11:M11))*100</f>
        <v>37.623949999999965</v>
      </c>
      <c r="O11" s="61">
        <f t="shared" ref="O11:O30" si="8">L11/(SUM(K11:M11))*100</f>
        <v>16.452000000000453</v>
      </c>
      <c r="P11" s="61">
        <f t="shared" ref="P11:P30" si="9">M11/(SUM(K11:M11))*100</f>
        <v>45.924049999999582</v>
      </c>
      <c r="R11" s="61">
        <f t="shared" ref="R11:R30" si="10">SUM(N11:P11)</f>
        <v>100</v>
      </c>
    </row>
    <row r="12" spans="1:25" x14ac:dyDescent="0.2">
      <c r="A12" s="76">
        <v>42243</v>
      </c>
      <c r="B12" s="75" t="s">
        <v>85</v>
      </c>
      <c r="C12" s="75">
        <v>6.1</v>
      </c>
      <c r="D12" s="46">
        <v>71.7393</v>
      </c>
      <c r="E12" s="78">
        <v>72.267799999999994</v>
      </c>
      <c r="F12" s="75">
        <f t="shared" si="0"/>
        <v>6.1999999999999993</v>
      </c>
      <c r="G12" s="46">
        <v>70.402199999999993</v>
      </c>
      <c r="H12" s="78">
        <v>70.549899999999994</v>
      </c>
      <c r="I12" s="46">
        <f t="shared" si="1"/>
        <v>0.52849999999999397</v>
      </c>
      <c r="J12" s="46">
        <f t="shared" si="2"/>
        <v>0.14770000000000039</v>
      </c>
      <c r="K12" s="94">
        <f t="shared" si="4"/>
        <v>1.997975000000018</v>
      </c>
      <c r="L12" s="95">
        <f t="shared" si="5"/>
        <v>15.231999999999744</v>
      </c>
      <c r="M12" s="93">
        <f t="shared" si="6"/>
        <v>32.770025000000238</v>
      </c>
      <c r="N12" s="61">
        <f t="shared" si="7"/>
        <v>3.9959500000000361</v>
      </c>
      <c r="O12" s="61">
        <f t="shared" si="8"/>
        <v>30.463999999999487</v>
      </c>
      <c r="P12" s="61">
        <f t="shared" si="9"/>
        <v>65.540050000000477</v>
      </c>
      <c r="R12" s="61">
        <f t="shared" si="10"/>
        <v>100</v>
      </c>
    </row>
    <row r="13" spans="1:25" x14ac:dyDescent="0.2">
      <c r="A13" s="76">
        <v>42243</v>
      </c>
      <c r="B13" s="75" t="s">
        <v>92</v>
      </c>
      <c r="C13" s="75">
        <v>7.1</v>
      </c>
      <c r="D13" s="46">
        <v>72.96629999999999</v>
      </c>
      <c r="E13" s="78">
        <v>73.743099999999998</v>
      </c>
      <c r="F13" s="75">
        <f t="shared" si="0"/>
        <v>7.1999999999999993</v>
      </c>
      <c r="G13" s="46">
        <v>73.03479999999999</v>
      </c>
      <c r="H13" s="78">
        <v>73.257199999999997</v>
      </c>
      <c r="I13" s="46">
        <f t="shared" si="1"/>
        <v>0.77680000000000859</v>
      </c>
      <c r="J13" s="46">
        <f t="shared" si="2"/>
        <v>0.22240000000000748</v>
      </c>
      <c r="K13" s="94">
        <f t="shared" si="4"/>
        <v>4.9859750000003018</v>
      </c>
      <c r="L13" s="95">
        <f t="shared" si="5"/>
        <v>22.176000000000045</v>
      </c>
      <c r="M13" s="93">
        <f t="shared" si="6"/>
        <v>22.838024999999654</v>
      </c>
      <c r="N13" s="61">
        <f t="shared" si="7"/>
        <v>9.9719500000006036</v>
      </c>
      <c r="O13" s="61">
        <f t="shared" si="8"/>
        <v>44.352000000000089</v>
      </c>
      <c r="P13" s="61">
        <f t="shared" si="9"/>
        <v>45.676049999999307</v>
      </c>
      <c r="R13" s="61">
        <f t="shared" si="10"/>
        <v>100</v>
      </c>
    </row>
    <row r="14" spans="1:25" x14ac:dyDescent="0.2">
      <c r="A14" s="76">
        <v>42243</v>
      </c>
      <c r="B14" s="75" t="s">
        <v>103</v>
      </c>
      <c r="C14" s="75">
        <v>8.1</v>
      </c>
      <c r="D14" s="46">
        <v>73.610649999999993</v>
      </c>
      <c r="E14" s="78">
        <v>74.417199999999994</v>
      </c>
      <c r="F14" s="75">
        <f t="shared" si="0"/>
        <v>8.1999999999999993</v>
      </c>
      <c r="G14" s="46">
        <v>68.480950000000007</v>
      </c>
      <c r="H14" s="78">
        <v>68.709500000000006</v>
      </c>
      <c r="I14" s="46">
        <f t="shared" si="1"/>
        <v>0.80655000000000143</v>
      </c>
      <c r="J14" s="46">
        <f t="shared" si="2"/>
        <v>0.22854999999999848</v>
      </c>
      <c r="K14" s="94">
        <f t="shared" si="4"/>
        <v>5.2319749999999416</v>
      </c>
      <c r="L14" s="95">
        <f t="shared" si="5"/>
        <v>23.120000000000118</v>
      </c>
      <c r="M14" s="93">
        <f t="shared" si="6"/>
        <v>21.64802499999994</v>
      </c>
      <c r="N14" s="61">
        <f t="shared" si="7"/>
        <v>10.463949999999883</v>
      </c>
      <c r="O14" s="61">
        <f t="shared" si="8"/>
        <v>46.240000000000236</v>
      </c>
      <c r="P14" s="61">
        <f t="shared" si="9"/>
        <v>43.29604999999988</v>
      </c>
      <c r="R14" s="61">
        <f t="shared" si="10"/>
        <v>100</v>
      </c>
    </row>
    <row r="15" spans="1:25" x14ac:dyDescent="0.2">
      <c r="A15" s="76">
        <v>42243</v>
      </c>
      <c r="B15" s="75" t="s">
        <v>71</v>
      </c>
      <c r="C15" s="75">
        <v>9.1</v>
      </c>
      <c r="D15" s="46">
        <v>71.957099999999997</v>
      </c>
      <c r="E15" s="78">
        <v>75.866</v>
      </c>
      <c r="F15" s="75">
        <f t="shared" si="0"/>
        <v>9.1999999999999993</v>
      </c>
      <c r="G15" s="46">
        <v>72.992350000000002</v>
      </c>
      <c r="H15" s="78">
        <v>76.903499999999994</v>
      </c>
      <c r="I15" s="46">
        <f t="shared" si="1"/>
        <v>3.9089000000000027</v>
      </c>
      <c r="J15" s="46">
        <f t="shared" si="2"/>
        <v>3.9111499999999921</v>
      </c>
      <c r="K15" s="94" t="s">
        <v>236</v>
      </c>
      <c r="L15" s="95" t="s">
        <v>236</v>
      </c>
      <c r="M15" s="93" t="s">
        <v>236</v>
      </c>
      <c r="N15" s="61" t="s">
        <v>236</v>
      </c>
      <c r="O15" s="61" t="s">
        <v>236</v>
      </c>
      <c r="P15" s="61" t="s">
        <v>236</v>
      </c>
      <c r="R15" s="61" t="s">
        <v>236</v>
      </c>
    </row>
    <row r="16" spans="1:25" x14ac:dyDescent="0.2">
      <c r="A16" s="76">
        <v>42243</v>
      </c>
      <c r="B16" s="75" t="s">
        <v>89</v>
      </c>
      <c r="C16" s="75">
        <v>10.1</v>
      </c>
      <c r="D16" s="46">
        <v>72.841999999999999</v>
      </c>
      <c r="E16" s="78">
        <v>73.243399999999994</v>
      </c>
      <c r="F16" s="75">
        <f t="shared" si="0"/>
        <v>10.199999999999999</v>
      </c>
      <c r="G16" s="46">
        <v>72.435450000000003</v>
      </c>
      <c r="H16" s="78">
        <v>72.579800000000006</v>
      </c>
      <c r="I16" s="46">
        <f t="shared" si="1"/>
        <v>0.40139999999999532</v>
      </c>
      <c r="J16" s="46">
        <f t="shared" si="2"/>
        <v>0.14435000000000286</v>
      </c>
      <c r="K16" s="94">
        <f t="shared" si="4"/>
        <v>1.8639750000001172</v>
      </c>
      <c r="L16" s="95">
        <f t="shared" si="5"/>
        <v>10.281999999999698</v>
      </c>
      <c r="M16" s="93">
        <f t="shared" si="6"/>
        <v>37.854025000000185</v>
      </c>
      <c r="N16" s="61">
        <f t="shared" si="7"/>
        <v>3.7279500000002344</v>
      </c>
      <c r="O16" s="61">
        <f t="shared" si="8"/>
        <v>20.563999999999396</v>
      </c>
      <c r="P16" s="61">
        <f t="shared" si="9"/>
        <v>75.70805000000037</v>
      </c>
      <c r="R16" s="61">
        <f t="shared" si="10"/>
        <v>100</v>
      </c>
    </row>
    <row r="17" spans="1:18" x14ac:dyDescent="0.2">
      <c r="A17" s="76">
        <v>42243</v>
      </c>
      <c r="B17" s="75" t="s">
        <v>100</v>
      </c>
      <c r="C17" s="75">
        <v>11.1</v>
      </c>
      <c r="D17" s="46">
        <v>73.75855</v>
      </c>
      <c r="E17" s="78">
        <v>74.678799999999995</v>
      </c>
      <c r="F17" s="75">
        <f t="shared" si="0"/>
        <v>11.2</v>
      </c>
      <c r="G17" s="46">
        <v>70.508499999999998</v>
      </c>
      <c r="H17" s="78">
        <v>71.100700000000003</v>
      </c>
      <c r="I17" s="46">
        <f t="shared" si="1"/>
        <v>0.92024999999999579</v>
      </c>
      <c r="J17" s="46">
        <f t="shared" si="2"/>
        <v>0.59220000000000539</v>
      </c>
      <c r="K17" s="94">
        <f t="shared" si="4"/>
        <v>19.777975000000218</v>
      </c>
      <c r="L17" s="95">
        <f t="shared" si="5"/>
        <v>13.121999999999616</v>
      </c>
      <c r="M17" s="93">
        <f t="shared" si="6"/>
        <v>17.100025000000166</v>
      </c>
      <c r="N17" s="61">
        <f t="shared" si="7"/>
        <v>39.555950000000436</v>
      </c>
      <c r="O17" s="61">
        <f t="shared" si="8"/>
        <v>26.243999999999236</v>
      </c>
      <c r="P17" s="61">
        <f t="shared" si="9"/>
        <v>34.200050000000331</v>
      </c>
      <c r="R17" s="61">
        <f t="shared" si="10"/>
        <v>100</v>
      </c>
    </row>
    <row r="18" spans="1:18" x14ac:dyDescent="0.2">
      <c r="A18" s="76">
        <v>42243</v>
      </c>
      <c r="B18" s="75" t="s">
        <v>105</v>
      </c>
      <c r="C18" s="75">
        <v>12.1</v>
      </c>
      <c r="D18" s="46">
        <v>72.455000000000013</v>
      </c>
      <c r="E18" s="78">
        <v>72.979900000000001</v>
      </c>
      <c r="F18" s="75">
        <f t="shared" si="0"/>
        <v>12.2</v>
      </c>
      <c r="G18" s="46">
        <v>73.348450000000014</v>
      </c>
      <c r="H18" s="78">
        <v>73.513400000000004</v>
      </c>
      <c r="I18" s="46">
        <f t="shared" si="1"/>
        <v>0.52489999999998815</v>
      </c>
      <c r="J18" s="46">
        <f t="shared" si="2"/>
        <v>0.16494999999999038</v>
      </c>
      <c r="K18" s="94">
        <f t="shared" si="4"/>
        <v>2.6879749999996179</v>
      </c>
      <c r="L18" s="95">
        <f t="shared" si="5"/>
        <v>14.397999999999911</v>
      </c>
      <c r="M18" s="93">
        <f t="shared" si="6"/>
        <v>32.914025000000471</v>
      </c>
      <c r="N18" s="61">
        <f t="shared" si="7"/>
        <v>5.3759499999992357</v>
      </c>
      <c r="O18" s="61">
        <f t="shared" si="8"/>
        <v>28.795999999999822</v>
      </c>
      <c r="P18" s="61">
        <f t="shared" si="9"/>
        <v>65.828050000000943</v>
      </c>
      <c r="R18" s="61">
        <f t="shared" si="10"/>
        <v>100</v>
      </c>
    </row>
    <row r="19" spans="1:18" x14ac:dyDescent="0.2">
      <c r="A19" s="76">
        <v>42243</v>
      </c>
      <c r="B19" s="75" t="s">
        <v>86</v>
      </c>
      <c r="C19" s="75">
        <v>13.1</v>
      </c>
      <c r="D19" s="46">
        <v>68.697550000000007</v>
      </c>
      <c r="E19" s="78">
        <v>69.523499999999999</v>
      </c>
      <c r="F19" s="75">
        <f t="shared" si="0"/>
        <v>13.2</v>
      </c>
      <c r="G19" s="46">
        <v>69.041349999999994</v>
      </c>
      <c r="H19" s="78">
        <v>69.28</v>
      </c>
      <c r="I19" s="46">
        <f t="shared" si="1"/>
        <v>0.82594999999999175</v>
      </c>
      <c r="J19" s="46">
        <f t="shared" si="2"/>
        <v>0.23865000000000691</v>
      </c>
      <c r="K19" s="94">
        <f t="shared" si="4"/>
        <v>5.6359750000002791</v>
      </c>
      <c r="L19" s="95">
        <f t="shared" si="5"/>
        <v>23.491999999999393</v>
      </c>
      <c r="M19" s="93">
        <f t="shared" si="6"/>
        <v>20.872025000000328</v>
      </c>
      <c r="N19" s="61">
        <f t="shared" si="7"/>
        <v>11.271950000000558</v>
      </c>
      <c r="O19" s="61">
        <f t="shared" si="8"/>
        <v>46.983999999998787</v>
      </c>
      <c r="P19" s="61">
        <f t="shared" si="9"/>
        <v>41.744050000000655</v>
      </c>
      <c r="R19" s="61">
        <f t="shared" si="10"/>
        <v>100</v>
      </c>
    </row>
    <row r="20" spans="1:18" x14ac:dyDescent="0.2">
      <c r="A20" s="76">
        <v>42243</v>
      </c>
      <c r="B20" s="75" t="s">
        <v>87</v>
      </c>
      <c r="C20" s="75">
        <v>14.1</v>
      </c>
      <c r="D20" s="46">
        <v>68.68395000000001</v>
      </c>
      <c r="E20" s="78">
        <v>69.400800000000004</v>
      </c>
      <c r="F20" s="75">
        <f t="shared" si="0"/>
        <v>14.2</v>
      </c>
      <c r="G20" s="46">
        <v>69.249500000000012</v>
      </c>
      <c r="H20" s="78">
        <v>69.598600000000005</v>
      </c>
      <c r="I20" s="46">
        <f t="shared" si="1"/>
        <v>0.71684999999999377</v>
      </c>
      <c r="J20" s="46">
        <f t="shared" si="2"/>
        <v>0.34909999999999286</v>
      </c>
      <c r="K20" s="94">
        <f t="shared" si="4"/>
        <v>10.053974999999717</v>
      </c>
      <c r="L20" s="95">
        <f t="shared" si="5"/>
        <v>14.710000000000036</v>
      </c>
      <c r="M20" s="93">
        <f t="shared" si="6"/>
        <v>25.236025000000247</v>
      </c>
      <c r="N20" s="61">
        <f t="shared" si="7"/>
        <v>20.107949999999434</v>
      </c>
      <c r="O20" s="61">
        <f t="shared" si="8"/>
        <v>29.420000000000073</v>
      </c>
      <c r="P20" s="61">
        <f t="shared" si="9"/>
        <v>50.472050000000493</v>
      </c>
      <c r="R20" s="61">
        <f t="shared" si="10"/>
        <v>100</v>
      </c>
    </row>
    <row r="21" spans="1:18" x14ac:dyDescent="0.2">
      <c r="A21" s="76">
        <v>42243</v>
      </c>
      <c r="B21" s="75" t="s">
        <v>91</v>
      </c>
      <c r="C21" s="75">
        <v>15.1</v>
      </c>
      <c r="D21" s="46">
        <v>68.76894999999999</v>
      </c>
      <c r="E21" s="78">
        <v>69.670400000000001</v>
      </c>
      <c r="F21" s="75">
        <f t="shared" si="0"/>
        <v>15.2</v>
      </c>
      <c r="G21" s="46">
        <v>67.238150000000005</v>
      </c>
      <c r="H21" s="78">
        <v>67.6601</v>
      </c>
      <c r="I21" s="46">
        <f t="shared" si="1"/>
        <v>0.90145000000001119</v>
      </c>
      <c r="J21" s="46">
        <f t="shared" si="2"/>
        <v>0.42194999999999538</v>
      </c>
      <c r="K21" s="94">
        <f t="shared" si="4"/>
        <v>12.967974999999818</v>
      </c>
      <c r="L21" s="95">
        <f t="shared" si="5"/>
        <v>19.180000000000632</v>
      </c>
      <c r="M21" s="93">
        <f t="shared" si="6"/>
        <v>17.85202499999955</v>
      </c>
      <c r="N21" s="61">
        <f t="shared" si="7"/>
        <v>25.935949999999636</v>
      </c>
      <c r="O21" s="61">
        <f t="shared" si="8"/>
        <v>38.360000000001264</v>
      </c>
      <c r="P21" s="61">
        <f t="shared" si="9"/>
        <v>35.7040499999991</v>
      </c>
      <c r="R21" s="61">
        <f t="shared" si="10"/>
        <v>100</v>
      </c>
    </row>
    <row r="22" spans="1:18" x14ac:dyDescent="0.2">
      <c r="A22" s="76">
        <v>42243</v>
      </c>
      <c r="B22" s="75" t="s">
        <v>99</v>
      </c>
      <c r="C22" s="75">
        <v>16.100000000000001</v>
      </c>
      <c r="D22" s="46">
        <v>68.671099999999996</v>
      </c>
      <c r="E22" s="78">
        <v>69.448700000000002</v>
      </c>
      <c r="F22" s="75">
        <f t="shared" si="0"/>
        <v>16.200000000000003</v>
      </c>
      <c r="G22" s="46">
        <v>69.711799999999997</v>
      </c>
      <c r="H22" s="78">
        <v>70.095100000000002</v>
      </c>
      <c r="I22" s="46">
        <f t="shared" si="1"/>
        <v>0.77760000000000673</v>
      </c>
      <c r="J22" s="46">
        <f t="shared" si="2"/>
        <v>0.38330000000000553</v>
      </c>
      <c r="K22" s="94">
        <f t="shared" si="4"/>
        <v>11.421975000000224</v>
      </c>
      <c r="L22" s="95">
        <f t="shared" si="5"/>
        <v>15.772000000000048</v>
      </c>
      <c r="M22" s="93">
        <f t="shared" si="6"/>
        <v>22.806024999999728</v>
      </c>
      <c r="N22" s="61">
        <f t="shared" si="7"/>
        <v>22.843950000000447</v>
      </c>
      <c r="O22" s="61">
        <f t="shared" si="8"/>
        <v>31.544000000000093</v>
      </c>
      <c r="P22" s="61">
        <f t="shared" si="9"/>
        <v>45.612049999999456</v>
      </c>
      <c r="R22" s="61">
        <f t="shared" si="10"/>
        <v>100</v>
      </c>
    </row>
    <row r="23" spans="1:18" x14ac:dyDescent="0.2">
      <c r="A23" s="76">
        <v>42243</v>
      </c>
      <c r="B23" s="75" t="s">
        <v>101</v>
      </c>
      <c r="C23" s="75">
        <v>18.100000000000001</v>
      </c>
      <c r="D23" s="46">
        <v>68.666200000000003</v>
      </c>
      <c r="E23" s="78">
        <v>69.548199999999994</v>
      </c>
      <c r="F23" s="75">
        <f t="shared" si="0"/>
        <v>18.200000000000003</v>
      </c>
      <c r="G23" s="46">
        <v>70.475950000000012</v>
      </c>
      <c r="H23" s="78">
        <v>70.959100000000007</v>
      </c>
      <c r="I23" s="46">
        <f t="shared" si="1"/>
        <v>0.88199999999999079</v>
      </c>
      <c r="J23" s="46">
        <f t="shared" si="2"/>
        <v>0.48314999999999486</v>
      </c>
      <c r="K23" s="94">
        <f t="shared" si="4"/>
        <v>15.415974999999797</v>
      </c>
      <c r="L23" s="95">
        <f t="shared" si="5"/>
        <v>15.953999999999837</v>
      </c>
      <c r="M23" s="93">
        <f t="shared" si="6"/>
        <v>18.630025000000366</v>
      </c>
      <c r="N23" s="61">
        <f t="shared" si="7"/>
        <v>30.831949999999591</v>
      </c>
      <c r="O23" s="61">
        <f t="shared" si="8"/>
        <v>31.907999999999674</v>
      </c>
      <c r="P23" s="61">
        <f t="shared" si="9"/>
        <v>37.260050000000732</v>
      </c>
      <c r="R23" s="61">
        <f t="shared" si="10"/>
        <v>100</v>
      </c>
    </row>
    <row r="24" spans="1:18" x14ac:dyDescent="0.2">
      <c r="A24" s="76">
        <v>42243</v>
      </c>
      <c r="B24" s="75" t="s">
        <v>97</v>
      </c>
      <c r="C24" s="75">
        <v>19.100000000000001</v>
      </c>
      <c r="D24" s="46">
        <v>71.836849999999998</v>
      </c>
      <c r="E24" s="78">
        <v>72.754800000000003</v>
      </c>
      <c r="F24" s="75">
        <f t="shared" si="0"/>
        <v>19.200000000000003</v>
      </c>
      <c r="G24" s="46">
        <v>72.08905</v>
      </c>
      <c r="H24" s="78">
        <v>72.687200000000004</v>
      </c>
      <c r="I24" s="46">
        <f t="shared" si="1"/>
        <v>0.91795000000000471</v>
      </c>
      <c r="J24" s="46">
        <f t="shared" si="2"/>
        <v>0.59815000000000396</v>
      </c>
      <c r="K24" s="94">
        <f t="shared" si="4"/>
        <v>20.015975000000161</v>
      </c>
      <c r="L24" s="95">
        <f t="shared" si="5"/>
        <v>12.79200000000003</v>
      </c>
      <c r="M24" s="93">
        <f t="shared" si="6"/>
        <v>17.192024999999809</v>
      </c>
      <c r="N24" s="61">
        <f t="shared" si="7"/>
        <v>40.031950000000322</v>
      </c>
      <c r="O24" s="61">
        <f t="shared" si="8"/>
        <v>25.584000000000064</v>
      </c>
      <c r="P24" s="61">
        <f t="shared" si="9"/>
        <v>34.384049999999618</v>
      </c>
      <c r="R24" s="61">
        <f t="shared" si="10"/>
        <v>100</v>
      </c>
    </row>
    <row r="25" spans="1:18" x14ac:dyDescent="0.2">
      <c r="A25" s="76">
        <v>42243</v>
      </c>
      <c r="B25" s="75" t="s">
        <v>96</v>
      </c>
      <c r="C25" s="75">
        <v>20.100000000000001</v>
      </c>
      <c r="D25" s="46">
        <v>71.064050000000009</v>
      </c>
      <c r="E25" s="78">
        <v>72.005600000000001</v>
      </c>
      <c r="F25" s="75">
        <f t="shared" si="0"/>
        <v>20.200000000000003</v>
      </c>
      <c r="G25" s="46">
        <v>73.560599999999994</v>
      </c>
      <c r="H25" s="78">
        <v>73.774500000000003</v>
      </c>
      <c r="I25" s="46">
        <f t="shared" si="1"/>
        <v>0.94154999999999234</v>
      </c>
      <c r="J25" s="46">
        <f t="shared" si="2"/>
        <v>0.21390000000000953</v>
      </c>
      <c r="K25" s="94">
        <f t="shared" si="4"/>
        <v>4.6459750000003837</v>
      </c>
      <c r="L25" s="95">
        <f t="shared" si="5"/>
        <v>29.105999999999312</v>
      </c>
      <c r="M25" s="93">
        <f t="shared" si="6"/>
        <v>16.248025000000304</v>
      </c>
      <c r="N25" s="61">
        <f t="shared" si="7"/>
        <v>9.2919500000007673</v>
      </c>
      <c r="O25" s="61">
        <f t="shared" si="8"/>
        <v>58.211999999998618</v>
      </c>
      <c r="P25" s="61">
        <f t="shared" si="9"/>
        <v>32.496050000000608</v>
      </c>
      <c r="R25" s="61">
        <f t="shared" si="10"/>
        <v>99.999999999999986</v>
      </c>
    </row>
    <row r="26" spans="1:18" x14ac:dyDescent="0.2">
      <c r="A26" s="76">
        <v>42243</v>
      </c>
      <c r="B26" s="75" t="s">
        <v>88</v>
      </c>
      <c r="C26" s="75">
        <v>21.1</v>
      </c>
      <c r="D26" s="46">
        <v>73.268299999999996</v>
      </c>
      <c r="E26" s="78">
        <v>74.058800000000005</v>
      </c>
      <c r="F26" s="75">
        <f t="shared" si="0"/>
        <v>21.200000000000003</v>
      </c>
      <c r="G26" s="46">
        <v>71.852949999999993</v>
      </c>
      <c r="H26" s="78">
        <v>72.085700000000003</v>
      </c>
      <c r="I26" s="46">
        <f t="shared" si="1"/>
        <v>0.79050000000000864</v>
      </c>
      <c r="J26" s="46">
        <f t="shared" si="2"/>
        <v>0.23275000000001</v>
      </c>
      <c r="K26" s="94">
        <f t="shared" si="4"/>
        <v>5.3999750000004028</v>
      </c>
      <c r="L26" s="95">
        <f t="shared" si="5"/>
        <v>22.309999999999945</v>
      </c>
      <c r="M26" s="93">
        <f t="shared" si="6"/>
        <v>22.290024999999652</v>
      </c>
      <c r="N26" s="61">
        <f t="shared" si="7"/>
        <v>10.799950000000806</v>
      </c>
      <c r="O26" s="61">
        <f t="shared" si="8"/>
        <v>44.619999999999891</v>
      </c>
      <c r="P26" s="61">
        <f t="shared" si="9"/>
        <v>44.580049999999304</v>
      </c>
      <c r="R26" s="61">
        <f t="shared" si="10"/>
        <v>100</v>
      </c>
    </row>
    <row r="27" spans="1:18" x14ac:dyDescent="0.2">
      <c r="A27" s="76">
        <v>42243</v>
      </c>
      <c r="B27" s="75" t="s">
        <v>94</v>
      </c>
      <c r="C27" s="75">
        <v>22.1</v>
      </c>
      <c r="D27" s="46">
        <v>68.403300000000002</v>
      </c>
      <c r="E27" s="78">
        <v>69.151700000000005</v>
      </c>
      <c r="F27" s="75">
        <f t="shared" si="0"/>
        <v>22.200000000000003</v>
      </c>
      <c r="G27" s="46">
        <v>71.187450000000013</v>
      </c>
      <c r="H27" s="78">
        <v>71.428200000000004</v>
      </c>
      <c r="I27" s="46">
        <f t="shared" si="1"/>
        <v>0.74840000000000373</v>
      </c>
      <c r="J27" s="46">
        <f t="shared" si="2"/>
        <v>0.24074999999999136</v>
      </c>
      <c r="K27" s="94">
        <f t="shared" si="4"/>
        <v>5.719974999999657</v>
      </c>
      <c r="L27" s="95">
        <f t="shared" si="5"/>
        <v>20.306000000000495</v>
      </c>
      <c r="M27" s="93">
        <f t="shared" si="6"/>
        <v>23.974024999999848</v>
      </c>
      <c r="N27" s="61">
        <f t="shared" si="7"/>
        <v>11.439949999999314</v>
      </c>
      <c r="O27" s="61">
        <f t="shared" si="8"/>
        <v>40.61200000000099</v>
      </c>
      <c r="P27" s="61">
        <f t="shared" si="9"/>
        <v>47.948049999999697</v>
      </c>
      <c r="R27" s="61">
        <f t="shared" si="10"/>
        <v>100</v>
      </c>
    </row>
    <row r="28" spans="1:18" x14ac:dyDescent="0.2">
      <c r="A28" s="76">
        <v>42243</v>
      </c>
      <c r="B28" s="75" t="s">
        <v>90</v>
      </c>
      <c r="C28" s="75">
        <v>23.1</v>
      </c>
      <c r="D28" s="46">
        <v>71.702650000000006</v>
      </c>
      <c r="E28" s="78">
        <v>72.144800000000004</v>
      </c>
      <c r="F28" s="75">
        <f t="shared" si="0"/>
        <v>23.200000000000003</v>
      </c>
      <c r="G28" s="46">
        <v>71.001249999999999</v>
      </c>
      <c r="H28" s="78">
        <v>71.139899999999997</v>
      </c>
      <c r="I28" s="46">
        <f t="shared" si="1"/>
        <v>0.44214999999999804</v>
      </c>
      <c r="J28" s="46">
        <f t="shared" si="2"/>
        <v>0.13864999999999839</v>
      </c>
      <c r="K28" s="94">
        <f t="shared" si="4"/>
        <v>1.635974999999938</v>
      </c>
      <c r="L28" s="95">
        <f t="shared" si="5"/>
        <v>12.139999999999986</v>
      </c>
      <c r="M28" s="93">
        <f t="shared" si="6"/>
        <v>36.224025000000076</v>
      </c>
      <c r="N28" s="61">
        <f t="shared" si="7"/>
        <v>3.2719499999998765</v>
      </c>
      <c r="O28" s="61">
        <f t="shared" si="8"/>
        <v>24.279999999999973</v>
      </c>
      <c r="P28" s="61">
        <f t="shared" si="9"/>
        <v>72.448050000000151</v>
      </c>
      <c r="R28" s="61">
        <f t="shared" si="10"/>
        <v>100</v>
      </c>
    </row>
    <row r="29" spans="1:18" x14ac:dyDescent="0.2">
      <c r="A29" s="76">
        <v>42243</v>
      </c>
      <c r="B29" s="75" t="s">
        <v>104</v>
      </c>
      <c r="C29" s="75">
        <v>24.1</v>
      </c>
      <c r="D29" s="46">
        <v>71.350849999999994</v>
      </c>
      <c r="E29" s="78">
        <v>71.866600000000005</v>
      </c>
      <c r="F29" s="75">
        <f t="shared" si="0"/>
        <v>24.200000000000003</v>
      </c>
      <c r="G29" s="46">
        <v>71.000599999999991</v>
      </c>
      <c r="H29" s="78">
        <v>71.156999999999996</v>
      </c>
      <c r="I29" s="46">
        <f t="shared" si="1"/>
        <v>0.51575000000001125</v>
      </c>
      <c r="J29" s="46">
        <f t="shared" si="2"/>
        <v>0.15640000000000498</v>
      </c>
      <c r="K29" s="94">
        <f t="shared" si="4"/>
        <v>2.3459750000002018</v>
      </c>
      <c r="L29" s="95">
        <f t="shared" si="5"/>
        <v>14.374000000000251</v>
      </c>
      <c r="M29" s="93">
        <f t="shared" si="6"/>
        <v>33.280024999999547</v>
      </c>
      <c r="N29" s="61">
        <f t="shared" si="7"/>
        <v>4.6919500000004035</v>
      </c>
      <c r="O29" s="61">
        <f t="shared" si="8"/>
        <v>28.748000000000502</v>
      </c>
      <c r="P29" s="61">
        <f t="shared" si="9"/>
        <v>66.560049999999094</v>
      </c>
      <c r="R29" s="61">
        <f t="shared" si="10"/>
        <v>100</v>
      </c>
    </row>
    <row r="30" spans="1:18" x14ac:dyDescent="0.2">
      <c r="A30" s="76">
        <v>42243</v>
      </c>
      <c r="B30" s="75" t="s">
        <v>102</v>
      </c>
      <c r="C30" s="75">
        <v>26.1</v>
      </c>
      <c r="D30" s="46">
        <v>71.189499999999995</v>
      </c>
      <c r="E30" s="78">
        <v>72.044200000000004</v>
      </c>
      <c r="F30" s="75">
        <f t="shared" si="0"/>
        <v>26.200000000000003</v>
      </c>
      <c r="G30" s="46">
        <v>68.24430000000001</v>
      </c>
      <c r="H30" s="78">
        <v>68.578400000000002</v>
      </c>
      <c r="I30" s="46">
        <f t="shared" si="1"/>
        <v>0.85470000000000823</v>
      </c>
      <c r="J30" s="46">
        <f t="shared" si="2"/>
        <v>0.33409999999999229</v>
      </c>
      <c r="K30" s="94">
        <f t="shared" si="4"/>
        <v>9.4539749999996943</v>
      </c>
      <c r="L30" s="95">
        <f t="shared" si="5"/>
        <v>20.824000000000638</v>
      </c>
      <c r="M30" s="93">
        <f t="shared" si="6"/>
        <v>19.722024999999668</v>
      </c>
      <c r="N30" s="61">
        <f t="shared" si="7"/>
        <v>18.907949999999389</v>
      </c>
      <c r="O30" s="61">
        <f t="shared" si="8"/>
        <v>41.648000000001275</v>
      </c>
      <c r="P30" s="61">
        <f t="shared" si="9"/>
        <v>39.444049999999336</v>
      </c>
      <c r="R30" s="61">
        <f t="shared" si="10"/>
        <v>100</v>
      </c>
    </row>
    <row r="31" spans="1:18" x14ac:dyDescent="0.2">
      <c r="A31" s="76"/>
      <c r="B31" s="75"/>
      <c r="C31" s="75"/>
      <c r="D31" s="78"/>
      <c r="E31" s="78"/>
      <c r="F31" s="75"/>
      <c r="G31" s="78"/>
      <c r="H31" s="78"/>
      <c r="I31" s="46"/>
      <c r="J31" s="46"/>
      <c r="K31" s="94"/>
      <c r="L31" s="95"/>
      <c r="M31" s="93"/>
      <c r="N31" s="61"/>
      <c r="O31" s="61"/>
      <c r="P31" s="61"/>
      <c r="R31" s="61"/>
    </row>
    <row r="32" spans="1:18" ht="12.75" x14ac:dyDescent="0.2">
      <c r="A32" s="97" t="s">
        <v>106</v>
      </c>
      <c r="B32" s="79" t="s">
        <v>59</v>
      </c>
      <c r="C32" s="75" t="s">
        <v>51</v>
      </c>
      <c r="D32" s="78" t="s">
        <v>60</v>
      </c>
      <c r="E32" s="78" t="s">
        <v>61</v>
      </c>
      <c r="F32" s="75" t="s">
        <v>51</v>
      </c>
      <c r="G32" s="78" t="s">
        <v>60</v>
      </c>
      <c r="H32" s="78" t="s">
        <v>62</v>
      </c>
      <c r="I32" s="50" t="s">
        <v>63</v>
      </c>
      <c r="J32" s="50" t="s">
        <v>64</v>
      </c>
      <c r="K32" s="61" t="s">
        <v>65</v>
      </c>
      <c r="L32" s="61" t="s">
        <v>66</v>
      </c>
      <c r="M32" s="61" t="s">
        <v>67</v>
      </c>
      <c r="N32" s="61" t="s">
        <v>68</v>
      </c>
      <c r="O32" s="61" t="s">
        <v>69</v>
      </c>
      <c r="P32" s="61" t="s">
        <v>70</v>
      </c>
      <c r="Q32" s="41" t="s">
        <v>149</v>
      </c>
      <c r="R32" s="61"/>
    </row>
    <row r="33" spans="1:18" x14ac:dyDescent="0.2">
      <c r="A33" s="77" t="s">
        <v>80</v>
      </c>
      <c r="B33" s="82" t="s">
        <v>72</v>
      </c>
      <c r="C33" s="77" t="s">
        <v>73</v>
      </c>
      <c r="D33" s="77" t="s">
        <v>73</v>
      </c>
      <c r="E33" s="83" t="s">
        <v>74</v>
      </c>
      <c r="F33" s="77" t="s">
        <v>75</v>
      </c>
      <c r="G33" s="77" t="s">
        <v>75</v>
      </c>
      <c r="H33" s="83" t="s">
        <v>74</v>
      </c>
      <c r="I33" s="66" t="s">
        <v>76</v>
      </c>
      <c r="J33" s="66" t="s">
        <v>76</v>
      </c>
      <c r="K33" s="67" t="s">
        <v>76</v>
      </c>
      <c r="L33" s="67" t="s">
        <v>76</v>
      </c>
      <c r="M33" s="67" t="s">
        <v>76</v>
      </c>
      <c r="N33" s="67" t="s">
        <v>77</v>
      </c>
      <c r="O33" s="67" t="s">
        <v>78</v>
      </c>
      <c r="P33" s="67" t="s">
        <v>79</v>
      </c>
      <c r="Q33" s="46">
        <f>AVERAGE(I37:J37)</f>
        <v>3.9148500000000155</v>
      </c>
    </row>
    <row r="34" spans="1:18" x14ac:dyDescent="0.2">
      <c r="A34" s="76">
        <v>42274</v>
      </c>
      <c r="B34" s="75" t="s">
        <v>123</v>
      </c>
      <c r="C34" s="75">
        <v>1.1000000000000001</v>
      </c>
      <c r="D34" s="46">
        <v>70.823149999999998</v>
      </c>
      <c r="E34" s="78">
        <v>71.5642</v>
      </c>
      <c r="F34" s="75">
        <f t="shared" ref="F34:F54" si="11">C34+0.1</f>
        <v>1.2000000000000002</v>
      </c>
      <c r="G34" s="46">
        <v>63.673500000000004</v>
      </c>
      <c r="H34" s="78">
        <v>63.906799999999997</v>
      </c>
      <c r="I34" s="46">
        <f t="shared" ref="I34" si="12">E34-D34</f>
        <v>0.74105000000000132</v>
      </c>
      <c r="J34" s="46">
        <f t="shared" ref="J34" si="13">H34-G34</f>
        <v>0.23329999999999274</v>
      </c>
      <c r="K34" s="94">
        <f>(J34*1000/25)-$Q$33</f>
        <v>5.4171499999996939</v>
      </c>
      <c r="L34" s="95">
        <f>50-M34-K34</f>
        <v>20.310000000000343</v>
      </c>
      <c r="M34" s="93">
        <f>50-((I34*1000/25)-$Q$33)</f>
        <v>24.272849999999963</v>
      </c>
      <c r="N34" s="61">
        <f>K34/(SUM(K34:M34))*100</f>
        <v>10.834299999999388</v>
      </c>
      <c r="O34" s="61">
        <f>L34/(SUM(K34:M34))*100</f>
        <v>40.620000000000687</v>
      </c>
      <c r="P34" s="61">
        <f>M34/(SUM(K34:M34))*100</f>
        <v>48.545699999999925</v>
      </c>
      <c r="R34" s="61">
        <f t="shared" ref="R34" si="14">SUM(N34:P34)</f>
        <v>100</v>
      </c>
    </row>
    <row r="35" spans="1:18" x14ac:dyDescent="0.2">
      <c r="A35" s="76">
        <v>42274</v>
      </c>
      <c r="B35" s="75" t="s">
        <v>109</v>
      </c>
      <c r="C35" s="75">
        <v>4.0999999999999996</v>
      </c>
      <c r="D35" s="46">
        <v>71.237200000000001</v>
      </c>
      <c r="E35" s="78">
        <v>71.737300000000005</v>
      </c>
      <c r="F35" s="75">
        <f t="shared" si="11"/>
        <v>4.1999999999999993</v>
      </c>
      <c r="G35" s="46">
        <v>67.121849999999995</v>
      </c>
      <c r="H35" s="78">
        <v>67.275899999999993</v>
      </c>
      <c r="I35" s="46">
        <f t="shared" ref="I35:I36" si="15">E35-D35</f>
        <v>0.50010000000000332</v>
      </c>
      <c r="J35" s="46">
        <f t="shared" ref="J35:J36" si="16">H35-G35</f>
        <v>0.15404999999999802</v>
      </c>
      <c r="K35" s="94">
        <f t="shared" ref="K35:K36" si="17">(J35*1000/25)-$Q$33</f>
        <v>2.2471499999999054</v>
      </c>
      <c r="L35" s="95">
        <f t="shared" ref="L35:L36" si="18">50-M35-K35</f>
        <v>13.842000000000212</v>
      </c>
      <c r="M35" s="93">
        <f t="shared" ref="M35:M36" si="19">50-((I35*1000/25)-$Q$33)</f>
        <v>33.910849999999883</v>
      </c>
      <c r="N35" s="61">
        <f t="shared" ref="N35:N36" si="20">K35/(SUM(K35:M35))*100</f>
        <v>4.4942999999998108</v>
      </c>
      <c r="O35" s="61">
        <f t="shared" ref="O35:O36" si="21">L35/(SUM(K35:M35))*100</f>
        <v>27.684000000000424</v>
      </c>
      <c r="P35" s="61">
        <f t="shared" ref="P35:P36" si="22">M35/(SUM(K35:M35))*100</f>
        <v>67.821699999999765</v>
      </c>
      <c r="R35" s="61">
        <f t="shared" ref="R35:R36" si="23">SUM(N35:P35)</f>
        <v>100</v>
      </c>
    </row>
    <row r="36" spans="1:18" x14ac:dyDescent="0.2">
      <c r="A36" s="76">
        <v>42274</v>
      </c>
      <c r="B36" s="75" t="s">
        <v>125</v>
      </c>
      <c r="C36" s="75">
        <v>6.1</v>
      </c>
      <c r="D36" s="46">
        <v>71.7393</v>
      </c>
      <c r="E36" s="78">
        <v>72.508700000000005</v>
      </c>
      <c r="F36" s="75">
        <f t="shared" si="11"/>
        <v>6.1999999999999993</v>
      </c>
      <c r="G36" s="46">
        <v>70.402199999999993</v>
      </c>
      <c r="H36" s="78">
        <v>70.788700000000006</v>
      </c>
      <c r="I36" s="46">
        <f t="shared" si="15"/>
        <v>0.76940000000000452</v>
      </c>
      <c r="J36" s="46">
        <f t="shared" si="16"/>
        <v>0.38650000000001228</v>
      </c>
      <c r="K36" s="94">
        <f t="shared" si="17"/>
        <v>11.545150000000476</v>
      </c>
      <c r="L36" s="95">
        <f t="shared" si="18"/>
        <v>15.31599999999969</v>
      </c>
      <c r="M36" s="93">
        <f t="shared" si="19"/>
        <v>23.138849999999834</v>
      </c>
      <c r="N36" s="61">
        <f t="shared" si="20"/>
        <v>23.090300000000951</v>
      </c>
      <c r="O36" s="61">
        <f t="shared" si="21"/>
        <v>30.631999999999383</v>
      </c>
      <c r="P36" s="61">
        <f t="shared" si="22"/>
        <v>46.277699999999669</v>
      </c>
      <c r="R36" s="61">
        <f t="shared" si="23"/>
        <v>100</v>
      </c>
    </row>
    <row r="37" spans="1:18" x14ac:dyDescent="0.2">
      <c r="A37" s="76">
        <v>42274</v>
      </c>
      <c r="B37" s="75" t="s">
        <v>71</v>
      </c>
      <c r="C37" s="75">
        <v>7.1</v>
      </c>
      <c r="D37" s="46">
        <v>72.96629999999999</v>
      </c>
      <c r="E37" s="78">
        <v>76.882900000000006</v>
      </c>
      <c r="F37" s="75">
        <f t="shared" si="11"/>
        <v>7.1999999999999993</v>
      </c>
      <c r="G37" s="46">
        <v>73.03479999999999</v>
      </c>
      <c r="H37" s="78">
        <v>76.947900000000004</v>
      </c>
      <c r="I37" s="46">
        <f t="shared" ref="I37:I54" si="24">E37-D37</f>
        <v>3.9166000000000167</v>
      </c>
      <c r="J37" s="46">
        <f t="shared" ref="J37:J54" si="25">H37-G37</f>
        <v>3.9131000000000142</v>
      </c>
      <c r="K37" s="94" t="s">
        <v>236</v>
      </c>
      <c r="L37" s="95" t="s">
        <v>236</v>
      </c>
      <c r="M37" s="93" t="s">
        <v>236</v>
      </c>
      <c r="N37" s="61" t="s">
        <v>236</v>
      </c>
      <c r="O37" s="61" t="s">
        <v>236</v>
      </c>
      <c r="P37" s="61" t="s">
        <v>236</v>
      </c>
      <c r="R37" s="61" t="s">
        <v>236</v>
      </c>
    </row>
    <row r="38" spans="1:18" x14ac:dyDescent="0.2">
      <c r="A38" s="76">
        <v>42274</v>
      </c>
      <c r="B38" s="75" t="s">
        <v>114</v>
      </c>
      <c r="C38" s="75">
        <v>8.1</v>
      </c>
      <c r="D38" s="46">
        <v>73.610649999999993</v>
      </c>
      <c r="E38" s="78">
        <v>74.332700000000003</v>
      </c>
      <c r="F38" s="75">
        <f t="shared" si="11"/>
        <v>8.1999999999999993</v>
      </c>
      <c r="G38" s="46">
        <v>68.480950000000007</v>
      </c>
      <c r="H38" s="78">
        <v>68.684200000000004</v>
      </c>
      <c r="I38" s="46">
        <f t="shared" si="24"/>
        <v>0.72205000000001007</v>
      </c>
      <c r="J38" s="46">
        <f t="shared" si="25"/>
        <v>0.20324999999999704</v>
      </c>
      <c r="K38" s="94">
        <f t="shared" ref="K38:K54" si="26">(J38*1000/25)-$Q$33</f>
        <v>4.2151499999998663</v>
      </c>
      <c r="L38" s="95">
        <f t="shared" ref="L38:L54" si="27">50-M38-K38</f>
        <v>20.752000000000521</v>
      </c>
      <c r="M38" s="93">
        <f t="shared" ref="M38:M54" si="28">50-((I38*1000/25)-$Q$33)</f>
        <v>25.032849999999613</v>
      </c>
      <c r="N38" s="61">
        <f t="shared" ref="N38:N54" si="29">K38/(SUM(K38:M38))*100</f>
        <v>8.4302999999997326</v>
      </c>
      <c r="O38" s="61">
        <f t="shared" ref="O38:O54" si="30">L38/(SUM(K38:M38))*100</f>
        <v>41.504000000001042</v>
      </c>
      <c r="P38" s="61">
        <f t="shared" ref="P38:P54" si="31">M38/(SUM(K38:M38))*100</f>
        <v>50.065699999999225</v>
      </c>
      <c r="R38" s="61">
        <f t="shared" ref="R38:R54" si="32">SUM(N38:P38)</f>
        <v>100</v>
      </c>
    </row>
    <row r="39" spans="1:18" x14ac:dyDescent="0.2">
      <c r="A39" s="76">
        <v>42274</v>
      </c>
      <c r="B39" s="75" t="s">
        <v>115</v>
      </c>
      <c r="C39" s="75">
        <v>9.1</v>
      </c>
      <c r="D39" s="46">
        <v>71.957099999999997</v>
      </c>
      <c r="E39" s="78">
        <v>72.540800000000004</v>
      </c>
      <c r="F39" s="75">
        <f t="shared" si="11"/>
        <v>9.1999999999999993</v>
      </c>
      <c r="G39" s="46">
        <v>72.992350000000002</v>
      </c>
      <c r="H39" s="78">
        <v>73.204300000000003</v>
      </c>
      <c r="I39" s="46">
        <f t="shared" si="24"/>
        <v>0.58370000000000744</v>
      </c>
      <c r="J39" s="46">
        <f t="shared" si="25"/>
        <v>0.21195000000000164</v>
      </c>
      <c r="K39" s="94">
        <f t="shared" si="26"/>
        <v>4.56315000000005</v>
      </c>
      <c r="L39" s="95">
        <f t="shared" si="27"/>
        <v>14.870000000000232</v>
      </c>
      <c r="M39" s="93">
        <f t="shared" si="28"/>
        <v>30.566849999999718</v>
      </c>
      <c r="N39" s="61">
        <f t="shared" si="29"/>
        <v>9.1263000000001</v>
      </c>
      <c r="O39" s="61">
        <f t="shared" si="30"/>
        <v>29.740000000000467</v>
      </c>
      <c r="P39" s="61">
        <f t="shared" si="31"/>
        <v>61.133699999999436</v>
      </c>
      <c r="R39" s="61">
        <f t="shared" si="32"/>
        <v>100</v>
      </c>
    </row>
    <row r="40" spans="1:18" x14ac:dyDescent="0.2">
      <c r="A40" s="76">
        <v>42274</v>
      </c>
      <c r="B40" s="75" t="s">
        <v>126</v>
      </c>
      <c r="C40" s="75">
        <v>10.1</v>
      </c>
      <c r="D40" s="46">
        <v>72.841999999999999</v>
      </c>
      <c r="E40" s="78">
        <v>73.512100000000004</v>
      </c>
      <c r="F40" s="75">
        <f t="shared" si="11"/>
        <v>10.199999999999999</v>
      </c>
      <c r="G40" s="46">
        <v>72.435450000000003</v>
      </c>
      <c r="H40" s="78">
        <v>72.695800000000006</v>
      </c>
      <c r="I40" s="46">
        <f t="shared" si="24"/>
        <v>0.67010000000000502</v>
      </c>
      <c r="J40" s="46">
        <f t="shared" si="25"/>
        <v>0.26035000000000252</v>
      </c>
      <c r="K40" s="94">
        <f t="shared" si="26"/>
        <v>6.4991500000000855</v>
      </c>
      <c r="L40" s="95">
        <f t="shared" si="27"/>
        <v>16.3900000000001</v>
      </c>
      <c r="M40" s="93">
        <f t="shared" si="28"/>
        <v>27.110849999999814</v>
      </c>
      <c r="N40" s="61">
        <f t="shared" si="29"/>
        <v>12.998300000000171</v>
      </c>
      <c r="O40" s="61">
        <f t="shared" si="30"/>
        <v>32.7800000000002</v>
      </c>
      <c r="P40" s="61">
        <f t="shared" si="31"/>
        <v>54.221699999999629</v>
      </c>
      <c r="R40" s="61">
        <f t="shared" si="32"/>
        <v>100</v>
      </c>
    </row>
    <row r="41" spans="1:18" x14ac:dyDescent="0.2">
      <c r="A41" s="76">
        <v>42274</v>
      </c>
      <c r="B41" s="75" t="s">
        <v>113</v>
      </c>
      <c r="C41" s="75">
        <v>11.1</v>
      </c>
      <c r="D41" s="46">
        <v>73.75855</v>
      </c>
      <c r="E41" s="78">
        <v>74.739900000000006</v>
      </c>
      <c r="F41" s="75">
        <f t="shared" si="11"/>
        <v>11.2</v>
      </c>
      <c r="G41" s="46">
        <v>70.508499999999998</v>
      </c>
      <c r="H41" s="78">
        <v>70.997200000000007</v>
      </c>
      <c r="I41" s="46">
        <f t="shared" si="24"/>
        <v>0.98135000000000616</v>
      </c>
      <c r="J41" s="46">
        <f t="shared" si="25"/>
        <v>0.48870000000000857</v>
      </c>
      <c r="K41" s="94">
        <f t="shared" si="26"/>
        <v>15.633150000000327</v>
      </c>
      <c r="L41" s="95">
        <f t="shared" si="27"/>
        <v>19.705999999999904</v>
      </c>
      <c r="M41" s="93">
        <f t="shared" si="28"/>
        <v>14.660849999999769</v>
      </c>
      <c r="N41" s="61">
        <f t="shared" si="29"/>
        <v>31.266300000000658</v>
      </c>
      <c r="O41" s="61">
        <f t="shared" si="30"/>
        <v>39.411999999999807</v>
      </c>
      <c r="P41" s="61">
        <f t="shared" si="31"/>
        <v>29.321699999999538</v>
      </c>
      <c r="R41" s="61">
        <f t="shared" si="32"/>
        <v>100</v>
      </c>
    </row>
    <row r="42" spans="1:18" x14ac:dyDescent="0.2">
      <c r="A42" s="76">
        <v>42274</v>
      </c>
      <c r="B42" s="75" t="s">
        <v>116</v>
      </c>
      <c r="C42" s="75">
        <v>12.1</v>
      </c>
      <c r="D42" s="46">
        <v>72.455000000000013</v>
      </c>
      <c r="E42" s="78">
        <v>73.150499999999994</v>
      </c>
      <c r="F42" s="75">
        <f t="shared" si="11"/>
        <v>12.2</v>
      </c>
      <c r="G42" s="46">
        <v>73.348450000000014</v>
      </c>
      <c r="H42" s="78">
        <v>73.554199999999994</v>
      </c>
      <c r="I42" s="46">
        <f t="shared" si="24"/>
        <v>0.69549999999998136</v>
      </c>
      <c r="J42" s="46">
        <f t="shared" si="25"/>
        <v>0.20574999999998056</v>
      </c>
      <c r="K42" s="94">
        <f t="shared" si="26"/>
        <v>4.3151499999992069</v>
      </c>
      <c r="L42" s="95">
        <f t="shared" si="27"/>
        <v>19.590000000000032</v>
      </c>
      <c r="M42" s="93">
        <f t="shared" si="28"/>
        <v>26.094850000000761</v>
      </c>
      <c r="N42" s="61">
        <f t="shared" si="29"/>
        <v>8.6302999999984138</v>
      </c>
      <c r="O42" s="61">
        <f t="shared" si="30"/>
        <v>39.180000000000064</v>
      </c>
      <c r="P42" s="61">
        <f t="shared" si="31"/>
        <v>52.18970000000153</v>
      </c>
      <c r="R42" s="61">
        <f t="shared" si="32"/>
        <v>100</v>
      </c>
    </row>
    <row r="43" spans="1:18" x14ac:dyDescent="0.2">
      <c r="A43" s="76">
        <v>42274</v>
      </c>
      <c r="B43" s="75" t="s">
        <v>112</v>
      </c>
      <c r="C43" s="75">
        <v>13.1</v>
      </c>
      <c r="D43" s="46">
        <v>68.697550000000007</v>
      </c>
      <c r="E43" s="78">
        <v>69.266199999999998</v>
      </c>
      <c r="F43" s="75">
        <f t="shared" si="11"/>
        <v>13.2</v>
      </c>
      <c r="G43" s="46">
        <v>69.041349999999994</v>
      </c>
      <c r="H43" s="78">
        <v>69.241500000000002</v>
      </c>
      <c r="I43" s="46">
        <f t="shared" si="24"/>
        <v>0.568649999999991</v>
      </c>
      <c r="J43" s="46">
        <f t="shared" si="25"/>
        <v>0.20015000000000782</v>
      </c>
      <c r="K43" s="94">
        <f t="shared" si="26"/>
        <v>4.0911500000002974</v>
      </c>
      <c r="L43" s="95">
        <f t="shared" si="27"/>
        <v>14.739999999999327</v>
      </c>
      <c r="M43" s="93">
        <f t="shared" si="28"/>
        <v>31.168850000000376</v>
      </c>
      <c r="N43" s="61">
        <f t="shared" si="29"/>
        <v>8.1823000000005948</v>
      </c>
      <c r="O43" s="61">
        <f t="shared" si="30"/>
        <v>29.47999999999865</v>
      </c>
      <c r="P43" s="61">
        <f t="shared" si="31"/>
        <v>62.337700000000751</v>
      </c>
      <c r="R43" s="61">
        <f t="shared" si="32"/>
        <v>100</v>
      </c>
    </row>
    <row r="44" spans="1:18" x14ac:dyDescent="0.2">
      <c r="A44" s="76">
        <v>42274</v>
      </c>
      <c r="B44" s="75" t="s">
        <v>107</v>
      </c>
      <c r="C44" s="75">
        <v>14.1</v>
      </c>
      <c r="D44" s="46">
        <v>68.68395000000001</v>
      </c>
      <c r="E44" s="78">
        <v>69.204800000000006</v>
      </c>
      <c r="F44" s="75">
        <f t="shared" si="11"/>
        <v>14.2</v>
      </c>
      <c r="G44" s="46">
        <v>69.249500000000012</v>
      </c>
      <c r="H44" s="78">
        <v>69.402100000000004</v>
      </c>
      <c r="I44" s="46">
        <f t="shared" si="24"/>
        <v>0.52084999999999582</v>
      </c>
      <c r="J44" s="46">
        <f t="shared" si="25"/>
        <v>0.15259999999999252</v>
      </c>
      <c r="K44" s="94">
        <f t="shared" si="26"/>
        <v>2.1891499999996853</v>
      </c>
      <c r="L44" s="95">
        <f t="shared" si="27"/>
        <v>14.730000000000132</v>
      </c>
      <c r="M44" s="93">
        <f t="shared" si="28"/>
        <v>33.080850000000183</v>
      </c>
      <c r="N44" s="61">
        <f t="shared" si="29"/>
        <v>4.3782999999993706</v>
      </c>
      <c r="O44" s="61">
        <f t="shared" si="30"/>
        <v>29.460000000000264</v>
      </c>
      <c r="P44" s="61">
        <f t="shared" si="31"/>
        <v>66.161700000000366</v>
      </c>
      <c r="R44" s="61">
        <f t="shared" si="32"/>
        <v>100</v>
      </c>
    </row>
    <row r="45" spans="1:18" x14ac:dyDescent="0.2">
      <c r="A45" s="76">
        <v>42274</v>
      </c>
      <c r="B45" s="75" t="s">
        <v>120</v>
      </c>
      <c r="C45" s="75">
        <v>15.1</v>
      </c>
      <c r="D45" s="46">
        <v>68.76894999999999</v>
      </c>
      <c r="E45" s="78">
        <v>69.678299999999993</v>
      </c>
      <c r="F45" s="75">
        <f t="shared" si="11"/>
        <v>15.2</v>
      </c>
      <c r="G45" s="46">
        <v>67.238150000000005</v>
      </c>
      <c r="H45" s="78">
        <v>67.762900000000002</v>
      </c>
      <c r="I45" s="46">
        <f t="shared" si="24"/>
        <v>0.90935000000000343</v>
      </c>
      <c r="J45" s="46">
        <f t="shared" si="25"/>
        <v>0.52474999999999739</v>
      </c>
      <c r="K45" s="94">
        <f t="shared" si="26"/>
        <v>17.07514999999988</v>
      </c>
      <c r="L45" s="95">
        <f t="shared" si="27"/>
        <v>15.384000000000242</v>
      </c>
      <c r="M45" s="93">
        <f t="shared" si="28"/>
        <v>17.540849999999878</v>
      </c>
      <c r="N45" s="61">
        <f t="shared" si="29"/>
        <v>34.15029999999976</v>
      </c>
      <c r="O45" s="61">
        <f t="shared" si="30"/>
        <v>30.768000000000484</v>
      </c>
      <c r="P45" s="61">
        <f t="shared" si="31"/>
        <v>35.081699999999756</v>
      </c>
      <c r="R45" s="61">
        <f t="shared" si="32"/>
        <v>100</v>
      </c>
    </row>
    <row r="46" spans="1:18" x14ac:dyDescent="0.2">
      <c r="A46" s="76">
        <v>42274</v>
      </c>
      <c r="B46" s="75" t="s">
        <v>121</v>
      </c>
      <c r="C46" s="75">
        <v>16.100000000000001</v>
      </c>
      <c r="D46" s="46">
        <v>68.671099999999996</v>
      </c>
      <c r="E46" s="78">
        <v>69.354200000000006</v>
      </c>
      <c r="F46" s="75">
        <f t="shared" si="11"/>
        <v>16.200000000000003</v>
      </c>
      <c r="G46" s="46">
        <v>69.711799999999997</v>
      </c>
      <c r="H46" s="78">
        <v>70.016900000000007</v>
      </c>
      <c r="I46" s="46">
        <f t="shared" si="24"/>
        <v>0.68310000000001025</v>
      </c>
      <c r="J46" s="46">
        <f t="shared" si="25"/>
        <v>0.30510000000001014</v>
      </c>
      <c r="K46" s="94">
        <f t="shared" si="26"/>
        <v>8.2891500000003902</v>
      </c>
      <c r="L46" s="95">
        <f t="shared" si="27"/>
        <v>15.120000000000005</v>
      </c>
      <c r="M46" s="93">
        <f t="shared" si="28"/>
        <v>26.590849999999605</v>
      </c>
      <c r="N46" s="61">
        <f t="shared" si="29"/>
        <v>16.57830000000078</v>
      </c>
      <c r="O46" s="61">
        <f t="shared" si="30"/>
        <v>30.240000000000013</v>
      </c>
      <c r="P46" s="61">
        <f t="shared" si="31"/>
        <v>53.181699999999211</v>
      </c>
      <c r="R46" s="61">
        <f t="shared" si="32"/>
        <v>100</v>
      </c>
    </row>
    <row r="47" spans="1:18" x14ac:dyDescent="0.2">
      <c r="A47" s="76">
        <v>42274</v>
      </c>
      <c r="B47" s="75" t="s">
        <v>110</v>
      </c>
      <c r="C47" s="75">
        <v>18.100000000000001</v>
      </c>
      <c r="D47" s="46">
        <v>68.666200000000003</v>
      </c>
      <c r="E47" s="78">
        <v>69.295299999999997</v>
      </c>
      <c r="F47" s="75">
        <f t="shared" si="11"/>
        <v>18.200000000000003</v>
      </c>
      <c r="G47" s="46">
        <v>70.475950000000012</v>
      </c>
      <c r="H47" s="78">
        <v>70.773700000000005</v>
      </c>
      <c r="I47" s="46">
        <f t="shared" si="24"/>
        <v>0.629099999999994</v>
      </c>
      <c r="J47" s="46">
        <f t="shared" si="25"/>
        <v>0.29774999999999352</v>
      </c>
      <c r="K47" s="94">
        <f t="shared" si="26"/>
        <v>7.9951499999997253</v>
      </c>
      <c r="L47" s="95">
        <f t="shared" si="27"/>
        <v>13.254000000000019</v>
      </c>
      <c r="M47" s="93">
        <f t="shared" si="28"/>
        <v>28.750850000000256</v>
      </c>
      <c r="N47" s="61">
        <f t="shared" si="29"/>
        <v>15.990299999999449</v>
      </c>
      <c r="O47" s="61">
        <f t="shared" si="30"/>
        <v>26.508000000000038</v>
      </c>
      <c r="P47" s="61">
        <f t="shared" si="31"/>
        <v>57.501700000000511</v>
      </c>
      <c r="R47" s="61">
        <f t="shared" si="32"/>
        <v>100</v>
      </c>
    </row>
    <row r="48" spans="1:18" x14ac:dyDescent="0.2">
      <c r="A48" s="76">
        <v>42274</v>
      </c>
      <c r="B48" s="75" t="s">
        <v>119</v>
      </c>
      <c r="C48" s="75">
        <v>19.100000000000001</v>
      </c>
      <c r="D48" s="46">
        <v>71.836849999999998</v>
      </c>
      <c r="E48" s="78">
        <v>72.395200000000003</v>
      </c>
      <c r="F48" s="75">
        <f t="shared" si="11"/>
        <v>19.200000000000003</v>
      </c>
      <c r="G48" s="46">
        <v>72.08905</v>
      </c>
      <c r="H48" s="78">
        <v>72.228899999999996</v>
      </c>
      <c r="I48" s="46">
        <f t="shared" si="24"/>
        <v>0.55835000000000434</v>
      </c>
      <c r="J48" s="46">
        <f t="shared" si="25"/>
        <v>0.13984999999999559</v>
      </c>
      <c r="K48" s="94">
        <f t="shared" si="26"/>
        <v>1.6791499999998081</v>
      </c>
      <c r="L48" s="95">
        <f t="shared" si="27"/>
        <v>16.74000000000035</v>
      </c>
      <c r="M48" s="93">
        <f t="shared" si="28"/>
        <v>31.580849999999842</v>
      </c>
      <c r="N48" s="61">
        <f t="shared" si="29"/>
        <v>3.3582999999996166</v>
      </c>
      <c r="O48" s="61">
        <f t="shared" si="30"/>
        <v>33.4800000000007</v>
      </c>
      <c r="P48" s="61">
        <f t="shared" si="31"/>
        <v>63.161699999999691</v>
      </c>
      <c r="R48" s="61">
        <f t="shared" si="32"/>
        <v>100</v>
      </c>
    </row>
    <row r="49" spans="1:18" x14ac:dyDescent="0.2">
      <c r="A49" s="76">
        <v>42274</v>
      </c>
      <c r="B49" s="75" t="s">
        <v>117</v>
      </c>
      <c r="C49" s="75">
        <v>20.100000000000001</v>
      </c>
      <c r="D49" s="46">
        <v>71.064050000000009</v>
      </c>
      <c r="E49" s="78">
        <v>71.976600000000005</v>
      </c>
      <c r="F49" s="75">
        <f t="shared" si="11"/>
        <v>20.200000000000003</v>
      </c>
      <c r="G49" s="46">
        <v>73.560599999999994</v>
      </c>
      <c r="H49" s="78">
        <v>74.125600000000006</v>
      </c>
      <c r="I49" s="46">
        <f t="shared" si="24"/>
        <v>0.91254999999999598</v>
      </c>
      <c r="J49" s="46">
        <f t="shared" si="25"/>
        <v>0.56500000000001194</v>
      </c>
      <c r="K49" s="94">
        <f t="shared" si="26"/>
        <v>18.685150000000462</v>
      </c>
      <c r="L49" s="95">
        <f t="shared" si="27"/>
        <v>13.901999999999362</v>
      </c>
      <c r="M49" s="93">
        <f t="shared" si="28"/>
        <v>17.412850000000176</v>
      </c>
      <c r="N49" s="61">
        <f t="shared" si="29"/>
        <v>37.370300000000924</v>
      </c>
      <c r="O49" s="61">
        <f t="shared" si="30"/>
        <v>27.803999999998723</v>
      </c>
      <c r="P49" s="61">
        <f t="shared" si="31"/>
        <v>34.825700000000353</v>
      </c>
      <c r="R49" s="61">
        <f t="shared" si="32"/>
        <v>100</v>
      </c>
    </row>
    <row r="50" spans="1:18" x14ac:dyDescent="0.2">
      <c r="A50" s="76">
        <v>42274</v>
      </c>
      <c r="B50" s="75" t="s">
        <v>124</v>
      </c>
      <c r="C50" s="75">
        <v>21.1</v>
      </c>
      <c r="D50" s="46">
        <v>73.268299999999996</v>
      </c>
      <c r="E50" s="78">
        <v>73.942499999999995</v>
      </c>
      <c r="F50" s="75">
        <f t="shared" si="11"/>
        <v>21.200000000000003</v>
      </c>
      <c r="G50" s="46">
        <v>71.852949999999993</v>
      </c>
      <c r="H50" s="78">
        <v>72.035300000000007</v>
      </c>
      <c r="I50" s="46">
        <f t="shared" si="24"/>
        <v>0.67419999999999902</v>
      </c>
      <c r="J50" s="46">
        <f t="shared" si="25"/>
        <v>0.18235000000001378</v>
      </c>
      <c r="K50" s="94">
        <f t="shared" si="26"/>
        <v>3.3791500000005357</v>
      </c>
      <c r="L50" s="95">
        <f t="shared" si="27"/>
        <v>19.67399999999941</v>
      </c>
      <c r="M50" s="93">
        <f t="shared" si="28"/>
        <v>26.946850000000055</v>
      </c>
      <c r="N50" s="61">
        <f t="shared" si="29"/>
        <v>6.7583000000010713</v>
      </c>
      <c r="O50" s="61">
        <f t="shared" si="30"/>
        <v>39.347999999998819</v>
      </c>
      <c r="P50" s="61">
        <f t="shared" si="31"/>
        <v>53.893700000000109</v>
      </c>
      <c r="R50" s="61">
        <f t="shared" si="32"/>
        <v>100</v>
      </c>
    </row>
    <row r="51" spans="1:18" x14ac:dyDescent="0.2">
      <c r="A51" s="76">
        <v>42274</v>
      </c>
      <c r="B51" s="75" t="s">
        <v>108</v>
      </c>
      <c r="C51" s="75">
        <v>22.1</v>
      </c>
      <c r="D51" s="46">
        <v>68.403300000000002</v>
      </c>
      <c r="E51" s="78">
        <v>69.12</v>
      </c>
      <c r="F51" s="75">
        <f t="shared" si="11"/>
        <v>22.200000000000003</v>
      </c>
      <c r="G51" s="46">
        <v>71.187450000000013</v>
      </c>
      <c r="H51" s="78">
        <v>71.389700000000005</v>
      </c>
      <c r="I51" s="46">
        <f t="shared" si="24"/>
        <v>0.716700000000003</v>
      </c>
      <c r="J51" s="46">
        <f t="shared" si="25"/>
        <v>0.20224999999999227</v>
      </c>
      <c r="K51" s="94">
        <f t="shared" si="26"/>
        <v>4.1751499999996753</v>
      </c>
      <c r="L51" s="95">
        <f t="shared" si="27"/>
        <v>20.578000000000429</v>
      </c>
      <c r="M51" s="93">
        <f t="shared" si="28"/>
        <v>25.246849999999895</v>
      </c>
      <c r="N51" s="61">
        <f t="shared" si="29"/>
        <v>8.3502999999993506</v>
      </c>
      <c r="O51" s="61">
        <f t="shared" si="30"/>
        <v>41.156000000000859</v>
      </c>
      <c r="P51" s="61">
        <f t="shared" si="31"/>
        <v>50.493699999999784</v>
      </c>
      <c r="R51" s="61">
        <f t="shared" si="32"/>
        <v>100</v>
      </c>
    </row>
    <row r="52" spans="1:18" x14ac:dyDescent="0.2">
      <c r="A52" s="76">
        <v>42274</v>
      </c>
      <c r="B52" s="75" t="s">
        <v>122</v>
      </c>
      <c r="C52" s="75">
        <v>23.1</v>
      </c>
      <c r="D52" s="46">
        <v>71.702650000000006</v>
      </c>
      <c r="E52" s="78">
        <v>72.520499999999998</v>
      </c>
      <c r="F52" s="75">
        <f t="shared" si="11"/>
        <v>23.200000000000003</v>
      </c>
      <c r="G52" s="46">
        <v>71.001249999999999</v>
      </c>
      <c r="H52" s="78">
        <v>71.463800000000006</v>
      </c>
      <c r="I52" s="46">
        <f t="shared" si="24"/>
        <v>0.81784999999999286</v>
      </c>
      <c r="J52" s="46">
        <f t="shared" si="25"/>
        <v>0.46255000000000734</v>
      </c>
      <c r="K52" s="94">
        <f t="shared" si="26"/>
        <v>14.587150000000278</v>
      </c>
      <c r="L52" s="95">
        <f t="shared" si="27"/>
        <v>14.211999999999421</v>
      </c>
      <c r="M52" s="93">
        <f t="shared" si="28"/>
        <v>21.200850000000301</v>
      </c>
      <c r="N52" s="61">
        <f t="shared" si="29"/>
        <v>29.174300000000557</v>
      </c>
      <c r="O52" s="61">
        <f t="shared" si="30"/>
        <v>28.423999999998838</v>
      </c>
      <c r="P52" s="61">
        <f t="shared" si="31"/>
        <v>42.401700000000602</v>
      </c>
      <c r="R52" s="61">
        <f t="shared" si="32"/>
        <v>100</v>
      </c>
    </row>
    <row r="53" spans="1:18" x14ac:dyDescent="0.2">
      <c r="A53" s="76">
        <v>42274</v>
      </c>
      <c r="B53" s="75" t="s">
        <v>118</v>
      </c>
      <c r="C53" s="75">
        <v>24.1</v>
      </c>
      <c r="D53" s="46">
        <v>71.350849999999994</v>
      </c>
      <c r="E53" s="78">
        <v>72.190899999999999</v>
      </c>
      <c r="F53" s="75">
        <f t="shared" si="11"/>
        <v>24.200000000000003</v>
      </c>
      <c r="G53" s="46">
        <v>71.000599999999991</v>
      </c>
      <c r="H53" s="78">
        <v>71.333500000000001</v>
      </c>
      <c r="I53" s="46">
        <f t="shared" si="24"/>
        <v>0.84005000000000507</v>
      </c>
      <c r="J53" s="46">
        <f t="shared" si="25"/>
        <v>0.3329000000000093</v>
      </c>
      <c r="K53" s="94">
        <f t="shared" si="26"/>
        <v>9.4011500000003565</v>
      </c>
      <c r="L53" s="95">
        <f t="shared" si="27"/>
        <v>20.285999999999831</v>
      </c>
      <c r="M53" s="93">
        <f t="shared" si="28"/>
        <v>20.312849999999813</v>
      </c>
      <c r="N53" s="61">
        <f t="shared" si="29"/>
        <v>18.802300000000713</v>
      </c>
      <c r="O53" s="61">
        <f t="shared" si="30"/>
        <v>40.571999999999662</v>
      </c>
      <c r="P53" s="61">
        <f t="shared" si="31"/>
        <v>40.625699999999625</v>
      </c>
      <c r="R53" s="61">
        <f t="shared" si="32"/>
        <v>100</v>
      </c>
    </row>
    <row r="54" spans="1:18" x14ac:dyDescent="0.2">
      <c r="A54" s="76">
        <v>42274</v>
      </c>
      <c r="B54" s="75" t="s">
        <v>111</v>
      </c>
      <c r="C54" s="75">
        <v>26.1</v>
      </c>
      <c r="D54" s="46">
        <v>71.189499999999995</v>
      </c>
      <c r="E54" s="78">
        <v>71.775800000000004</v>
      </c>
      <c r="F54" s="75">
        <f t="shared" si="11"/>
        <v>26.200000000000003</v>
      </c>
      <c r="G54" s="46">
        <v>68.24430000000001</v>
      </c>
      <c r="H54" s="78">
        <v>68.408900000000003</v>
      </c>
      <c r="I54" s="46">
        <f t="shared" si="24"/>
        <v>0.58630000000000848</v>
      </c>
      <c r="J54" s="46">
        <f t="shared" si="25"/>
        <v>0.16459999999999297</v>
      </c>
      <c r="K54" s="94">
        <f t="shared" si="26"/>
        <v>2.6691499999997035</v>
      </c>
      <c r="L54" s="95">
        <f t="shared" si="27"/>
        <v>16.86800000000062</v>
      </c>
      <c r="M54" s="93">
        <f t="shared" si="28"/>
        <v>30.462849999999676</v>
      </c>
      <c r="N54" s="61">
        <f t="shared" si="29"/>
        <v>5.338299999999407</v>
      </c>
      <c r="O54" s="61">
        <f t="shared" si="30"/>
        <v>33.736000000001241</v>
      </c>
      <c r="P54" s="61">
        <f t="shared" si="31"/>
        <v>60.925699999999352</v>
      </c>
      <c r="R54" s="61">
        <f t="shared" si="32"/>
        <v>100</v>
      </c>
    </row>
    <row r="55" spans="1:18" x14ac:dyDescent="0.2">
      <c r="A55" s="76"/>
      <c r="B55" s="75"/>
      <c r="C55" s="75"/>
      <c r="D55" s="78"/>
      <c r="E55" s="78"/>
      <c r="F55" s="75"/>
      <c r="G55" s="78"/>
      <c r="H55" s="78"/>
      <c r="I55" s="46"/>
      <c r="J55" s="46"/>
      <c r="K55" s="94"/>
      <c r="L55" s="94"/>
      <c r="M55" s="94"/>
      <c r="N55" s="94"/>
      <c r="O55" s="94"/>
      <c r="P55" s="94"/>
    </row>
    <row r="56" spans="1:18" ht="12.75" x14ac:dyDescent="0.2">
      <c r="A56" s="97" t="s">
        <v>130</v>
      </c>
      <c r="B56" s="79" t="s">
        <v>59</v>
      </c>
      <c r="C56" s="75" t="s">
        <v>51</v>
      </c>
      <c r="D56" s="78" t="s">
        <v>60</v>
      </c>
      <c r="E56" s="78" t="s">
        <v>61</v>
      </c>
      <c r="F56" s="75" t="s">
        <v>51</v>
      </c>
      <c r="G56" s="78" t="s">
        <v>60</v>
      </c>
      <c r="H56" s="78" t="s">
        <v>62</v>
      </c>
      <c r="I56" s="50" t="s">
        <v>63</v>
      </c>
      <c r="J56" s="50" t="s">
        <v>64</v>
      </c>
      <c r="K56" s="61" t="s">
        <v>65</v>
      </c>
      <c r="L56" s="61" t="s">
        <v>66</v>
      </c>
      <c r="M56" s="61" t="s">
        <v>67</v>
      </c>
      <c r="N56" s="61" t="s">
        <v>68</v>
      </c>
      <c r="O56" s="61" t="s">
        <v>69</v>
      </c>
      <c r="P56" s="61" t="s">
        <v>70</v>
      </c>
      <c r="Q56" s="41" t="s">
        <v>149</v>
      </c>
      <c r="R56" s="61"/>
    </row>
    <row r="57" spans="1:18" x14ac:dyDescent="0.2">
      <c r="A57" s="77" t="s">
        <v>80</v>
      </c>
      <c r="B57" s="82" t="s">
        <v>72</v>
      </c>
      <c r="C57" s="77" t="s">
        <v>73</v>
      </c>
      <c r="D57" s="77" t="s">
        <v>73</v>
      </c>
      <c r="E57" s="83" t="s">
        <v>74</v>
      </c>
      <c r="F57" s="77" t="s">
        <v>75</v>
      </c>
      <c r="G57" s="77" t="s">
        <v>75</v>
      </c>
      <c r="H57" s="83" t="s">
        <v>74</v>
      </c>
      <c r="I57" s="66" t="s">
        <v>76</v>
      </c>
      <c r="J57" s="66" t="s">
        <v>76</v>
      </c>
      <c r="K57" s="67" t="s">
        <v>76</v>
      </c>
      <c r="L57" s="67" t="s">
        <v>76</v>
      </c>
      <c r="M57" s="67" t="s">
        <v>76</v>
      </c>
      <c r="N57" s="67" t="s">
        <v>77</v>
      </c>
      <c r="O57" s="67" t="s">
        <v>78</v>
      </c>
      <c r="P57" s="67" t="s">
        <v>79</v>
      </c>
      <c r="Q57" s="46">
        <f>AVERAGE(I59:J59)</f>
        <v>3.9154250000000062</v>
      </c>
      <c r="R57" s="61"/>
    </row>
    <row r="58" spans="1:18" x14ac:dyDescent="0.2">
      <c r="A58" s="76">
        <v>42296</v>
      </c>
      <c r="B58" s="75" t="s">
        <v>142</v>
      </c>
      <c r="C58" s="75">
        <v>1.1000000000000001</v>
      </c>
      <c r="D58" s="46">
        <v>70.823149999999998</v>
      </c>
      <c r="E58" s="78">
        <v>71.620199999999997</v>
      </c>
      <c r="F58" s="75">
        <f t="shared" ref="F58:F78" si="33">C58+0.1</f>
        <v>1.2000000000000002</v>
      </c>
      <c r="G58" s="46">
        <v>63.673500000000004</v>
      </c>
      <c r="H58" s="78">
        <v>63.869599999999998</v>
      </c>
      <c r="I58" s="46">
        <f t="shared" ref="I58" si="34">E58-D58</f>
        <v>0.7970499999999987</v>
      </c>
      <c r="J58" s="46">
        <f t="shared" ref="J58" si="35">H58-G58</f>
        <v>0.19609999999999417</v>
      </c>
      <c r="K58" s="94">
        <f>(J58*1000/25)-$Q$57</f>
        <v>3.9285749999997606</v>
      </c>
      <c r="L58" s="95">
        <f>50-M58-K58</f>
        <v>24.038000000000181</v>
      </c>
      <c r="M58" s="93">
        <f>50-((I58*1000/25)-$Q$57)</f>
        <v>22.033425000000058</v>
      </c>
      <c r="N58" s="61">
        <f>K58/(SUM(K58:M58))*100</f>
        <v>7.8571499999995211</v>
      </c>
      <c r="O58" s="61">
        <f>L58/(SUM(K58:M58))*100</f>
        <v>48.076000000000363</v>
      </c>
      <c r="P58" s="61">
        <f>M58/(SUM(K58:M58))*100</f>
        <v>44.066850000000116</v>
      </c>
      <c r="R58" s="61">
        <f t="shared" ref="R58" si="36">SUM(N58:P58)</f>
        <v>100</v>
      </c>
    </row>
    <row r="59" spans="1:18" x14ac:dyDescent="0.2">
      <c r="A59" s="76">
        <v>42296</v>
      </c>
      <c r="B59" s="75" t="s">
        <v>71</v>
      </c>
      <c r="C59" s="75">
        <v>4.0999999999999996</v>
      </c>
      <c r="D59" s="46">
        <v>71.237200000000001</v>
      </c>
      <c r="E59" s="78">
        <v>75.151200000000003</v>
      </c>
      <c r="F59" s="75">
        <f t="shared" si="33"/>
        <v>4.1999999999999993</v>
      </c>
      <c r="G59" s="46">
        <v>67.121849999999995</v>
      </c>
      <c r="H59" s="78">
        <v>71.038700000000006</v>
      </c>
      <c r="I59" s="46">
        <f t="shared" ref="I59:I78" si="37">E59-D59</f>
        <v>3.9140000000000015</v>
      </c>
      <c r="J59" s="46">
        <f t="shared" ref="J59:J78" si="38">H59-G59</f>
        <v>3.9168500000000108</v>
      </c>
      <c r="K59" s="94" t="s">
        <v>236</v>
      </c>
      <c r="L59" s="95" t="s">
        <v>236</v>
      </c>
      <c r="M59" s="93" t="s">
        <v>236</v>
      </c>
      <c r="N59" s="61" t="s">
        <v>236</v>
      </c>
      <c r="O59" s="61" t="s">
        <v>236</v>
      </c>
      <c r="P59" s="61" t="s">
        <v>236</v>
      </c>
      <c r="R59" s="61" t="s">
        <v>236</v>
      </c>
    </row>
    <row r="60" spans="1:18" x14ac:dyDescent="0.2">
      <c r="A60" s="76">
        <v>42296</v>
      </c>
      <c r="B60" s="75" t="s">
        <v>132</v>
      </c>
      <c r="C60" s="75">
        <v>6.1</v>
      </c>
      <c r="D60" s="46">
        <v>71.7393</v>
      </c>
      <c r="E60" s="78">
        <v>72.553200000000004</v>
      </c>
      <c r="F60" s="75">
        <f t="shared" si="33"/>
        <v>6.1999999999999993</v>
      </c>
      <c r="G60" s="46">
        <v>70.402199999999993</v>
      </c>
      <c r="H60" s="78">
        <v>70.786299999999997</v>
      </c>
      <c r="I60" s="46">
        <f t="shared" si="37"/>
        <v>0.81390000000000384</v>
      </c>
      <c r="J60" s="46">
        <f t="shared" si="38"/>
        <v>0.38410000000000366</v>
      </c>
      <c r="K60" s="94">
        <f t="shared" ref="K60:K78" si="39">(J60*1000/25)-$Q$57</f>
        <v>11.44857500000014</v>
      </c>
      <c r="L60" s="95">
        <f t="shared" ref="L60:L78" si="40">50-M60-K60</f>
        <v>17.192000000000007</v>
      </c>
      <c r="M60" s="93">
        <f t="shared" ref="M60:M78" si="41">50-((I60*1000/25)-$Q$57)</f>
        <v>21.359424999999852</v>
      </c>
      <c r="N60" s="61">
        <f t="shared" ref="N60:N78" si="42">K60/(SUM(K60:M60))*100</f>
        <v>22.897150000000281</v>
      </c>
      <c r="O60" s="61">
        <f t="shared" ref="O60:O78" si="43">L60/(SUM(K60:M60))*100</f>
        <v>34.384000000000015</v>
      </c>
      <c r="P60" s="61">
        <f t="shared" ref="P60:P78" si="44">M60/(SUM(K60:M60))*100</f>
        <v>42.718849999999705</v>
      </c>
      <c r="R60" s="61">
        <f t="shared" ref="R60:R78" si="45">SUM(N60:P60)</f>
        <v>100</v>
      </c>
    </row>
    <row r="61" spans="1:18" x14ac:dyDescent="0.2">
      <c r="A61" s="76">
        <v>42296</v>
      </c>
      <c r="B61" s="75" t="s">
        <v>127</v>
      </c>
      <c r="C61" s="75">
        <v>7.1</v>
      </c>
      <c r="D61" s="46">
        <v>72.96629999999999</v>
      </c>
      <c r="E61" s="78">
        <v>73.878299999999996</v>
      </c>
      <c r="F61" s="75">
        <f t="shared" si="33"/>
        <v>7.1999999999999993</v>
      </c>
      <c r="G61" s="46">
        <v>73.03479999999999</v>
      </c>
      <c r="H61" s="78">
        <v>73.568100000000001</v>
      </c>
      <c r="I61" s="46">
        <f t="shared" si="37"/>
        <v>0.91200000000000614</v>
      </c>
      <c r="J61" s="46">
        <f t="shared" si="38"/>
        <v>0.53330000000001121</v>
      </c>
      <c r="K61" s="94">
        <f t="shared" si="39"/>
        <v>17.416575000000442</v>
      </c>
      <c r="L61" s="95">
        <f t="shared" si="40"/>
        <v>15.147999999999797</v>
      </c>
      <c r="M61" s="93">
        <f t="shared" si="41"/>
        <v>17.435424999999761</v>
      </c>
      <c r="N61" s="61">
        <f t="shared" si="42"/>
        <v>34.833150000000884</v>
      </c>
      <c r="O61" s="61">
        <f t="shared" si="43"/>
        <v>30.295999999999594</v>
      </c>
      <c r="P61" s="61">
        <f t="shared" si="44"/>
        <v>34.870849999999521</v>
      </c>
      <c r="R61" s="61">
        <f t="shared" si="45"/>
        <v>100</v>
      </c>
    </row>
    <row r="62" spans="1:18" x14ac:dyDescent="0.2">
      <c r="A62" s="76">
        <v>42296</v>
      </c>
      <c r="B62" s="75" t="s">
        <v>136</v>
      </c>
      <c r="C62" s="75">
        <v>8.1</v>
      </c>
      <c r="D62" s="46">
        <v>73.610649999999993</v>
      </c>
      <c r="E62" s="78">
        <v>74.600899999999996</v>
      </c>
      <c r="F62" s="75">
        <f t="shared" si="33"/>
        <v>8.1999999999999993</v>
      </c>
      <c r="G62" s="46">
        <v>68.480950000000007</v>
      </c>
      <c r="H62" s="78">
        <v>69.179000000000002</v>
      </c>
      <c r="I62" s="46">
        <f t="shared" si="37"/>
        <v>0.99025000000000318</v>
      </c>
      <c r="J62" s="46">
        <f t="shared" si="38"/>
        <v>0.69804999999999495</v>
      </c>
      <c r="K62" s="94">
        <f t="shared" si="39"/>
        <v>24.006574999999792</v>
      </c>
      <c r="L62" s="95">
        <f t="shared" si="40"/>
        <v>11.688000000000329</v>
      </c>
      <c r="M62" s="93">
        <f t="shared" si="41"/>
        <v>14.305424999999879</v>
      </c>
      <c r="N62" s="61">
        <f t="shared" si="42"/>
        <v>48.013149999999584</v>
      </c>
      <c r="O62" s="61">
        <f t="shared" si="43"/>
        <v>23.376000000000658</v>
      </c>
      <c r="P62" s="61">
        <f t="shared" si="44"/>
        <v>28.610849999999761</v>
      </c>
      <c r="R62" s="61">
        <f t="shared" si="45"/>
        <v>100</v>
      </c>
    </row>
    <row r="63" spans="1:18" x14ac:dyDescent="0.2">
      <c r="A63" s="76">
        <v>42296</v>
      </c>
      <c r="B63" s="75" t="s">
        <v>135</v>
      </c>
      <c r="C63" s="75">
        <v>9.1</v>
      </c>
      <c r="D63" s="46">
        <v>71.957099999999997</v>
      </c>
      <c r="E63" s="78">
        <v>72.53</v>
      </c>
      <c r="F63" s="75">
        <f t="shared" si="33"/>
        <v>9.1999999999999993</v>
      </c>
      <c r="G63" s="46">
        <v>72.992350000000002</v>
      </c>
      <c r="H63" s="78">
        <v>73.162899999999993</v>
      </c>
      <c r="I63" s="46">
        <f t="shared" si="37"/>
        <v>0.57290000000000418</v>
      </c>
      <c r="J63" s="46">
        <f t="shared" si="38"/>
        <v>0.17054999999999154</v>
      </c>
      <c r="K63" s="94">
        <f t="shared" si="39"/>
        <v>2.9065749999996555</v>
      </c>
      <c r="L63" s="95">
        <f t="shared" si="40"/>
        <v>16.094000000000506</v>
      </c>
      <c r="M63" s="93">
        <f t="shared" si="41"/>
        <v>30.999424999999839</v>
      </c>
      <c r="N63" s="61">
        <f t="shared" si="42"/>
        <v>5.813149999999311</v>
      </c>
      <c r="O63" s="61">
        <f t="shared" si="43"/>
        <v>32.188000000001011</v>
      </c>
      <c r="P63" s="61">
        <f t="shared" si="44"/>
        <v>61.998849999999671</v>
      </c>
      <c r="R63" s="61">
        <f t="shared" si="45"/>
        <v>100</v>
      </c>
    </row>
    <row r="64" spans="1:18" x14ac:dyDescent="0.2">
      <c r="A64" s="76">
        <v>42296</v>
      </c>
      <c r="B64" s="75" t="s">
        <v>140</v>
      </c>
      <c r="C64" s="75">
        <v>10.1</v>
      </c>
      <c r="D64" s="46">
        <v>72.841999999999999</v>
      </c>
      <c r="E64" s="78">
        <v>73.344800000000006</v>
      </c>
      <c r="F64" s="75">
        <f t="shared" si="33"/>
        <v>10.199999999999999</v>
      </c>
      <c r="G64" s="46">
        <v>72.435450000000003</v>
      </c>
      <c r="H64" s="78">
        <v>72.660399999999996</v>
      </c>
      <c r="I64" s="46">
        <f t="shared" si="37"/>
        <v>0.50280000000000769</v>
      </c>
      <c r="J64" s="46">
        <f t="shared" si="38"/>
        <v>0.22494999999999266</v>
      </c>
      <c r="K64" s="94">
        <f t="shared" si="39"/>
        <v>5.0825749999997001</v>
      </c>
      <c r="L64" s="95">
        <f t="shared" si="40"/>
        <v>11.114000000000601</v>
      </c>
      <c r="M64" s="93">
        <f t="shared" si="41"/>
        <v>33.803424999999699</v>
      </c>
      <c r="N64" s="61">
        <f t="shared" si="42"/>
        <v>10.1651499999994</v>
      </c>
      <c r="O64" s="61">
        <f t="shared" si="43"/>
        <v>22.228000000001202</v>
      </c>
      <c r="P64" s="61">
        <f t="shared" si="44"/>
        <v>67.606849999999397</v>
      </c>
      <c r="R64" s="61">
        <f t="shared" si="45"/>
        <v>100</v>
      </c>
    </row>
    <row r="65" spans="1:18" x14ac:dyDescent="0.2">
      <c r="A65" s="76">
        <v>42296</v>
      </c>
      <c r="B65" s="75" t="s">
        <v>141</v>
      </c>
      <c r="C65" s="75">
        <v>11.1</v>
      </c>
      <c r="D65" s="46">
        <v>73.75855</v>
      </c>
      <c r="E65" s="78">
        <v>74.377300000000005</v>
      </c>
      <c r="F65" s="75">
        <f t="shared" si="33"/>
        <v>11.2</v>
      </c>
      <c r="G65" s="46">
        <v>70.508499999999998</v>
      </c>
      <c r="H65" s="78">
        <v>70.711799999999997</v>
      </c>
      <c r="I65" s="46">
        <f t="shared" si="37"/>
        <v>0.61875000000000568</v>
      </c>
      <c r="J65" s="46">
        <f t="shared" si="38"/>
        <v>0.2032999999999987</v>
      </c>
      <c r="K65" s="94">
        <f t="shared" si="39"/>
        <v>4.216574999999942</v>
      </c>
      <c r="L65" s="95">
        <f t="shared" si="40"/>
        <v>16.618000000000279</v>
      </c>
      <c r="M65" s="93">
        <f t="shared" si="41"/>
        <v>29.165424999999779</v>
      </c>
      <c r="N65" s="61">
        <f t="shared" si="42"/>
        <v>8.433149999999884</v>
      </c>
      <c r="O65" s="61">
        <f t="shared" si="43"/>
        <v>33.236000000000558</v>
      </c>
      <c r="P65" s="61">
        <f t="shared" si="44"/>
        <v>58.330849999999558</v>
      </c>
      <c r="R65" s="61">
        <f t="shared" si="45"/>
        <v>100</v>
      </c>
    </row>
    <row r="66" spans="1:18" x14ac:dyDescent="0.2">
      <c r="A66" s="76">
        <v>42296</v>
      </c>
      <c r="B66" s="75" t="s">
        <v>138</v>
      </c>
      <c r="C66" s="75">
        <v>12.1</v>
      </c>
      <c r="D66" s="46">
        <v>72.455000000000013</v>
      </c>
      <c r="E66" s="78">
        <v>72.923199999999994</v>
      </c>
      <c r="F66" s="75">
        <f t="shared" si="33"/>
        <v>12.2</v>
      </c>
      <c r="G66" s="46">
        <v>73.348450000000014</v>
      </c>
      <c r="H66" s="78">
        <v>73.525000000000006</v>
      </c>
      <c r="I66" s="46">
        <f t="shared" si="37"/>
        <v>0.46819999999998174</v>
      </c>
      <c r="J66" s="46">
        <f t="shared" si="38"/>
        <v>0.17654999999999177</v>
      </c>
      <c r="K66" s="94">
        <f t="shared" si="39"/>
        <v>3.1465749999996646</v>
      </c>
      <c r="L66" s="95">
        <f t="shared" si="40"/>
        <v>11.665999999999599</v>
      </c>
      <c r="M66" s="93">
        <f t="shared" si="41"/>
        <v>35.187425000000736</v>
      </c>
      <c r="N66" s="61">
        <f t="shared" si="42"/>
        <v>6.2931499999993301</v>
      </c>
      <c r="O66" s="61">
        <f t="shared" si="43"/>
        <v>23.331999999999198</v>
      </c>
      <c r="P66" s="61">
        <f t="shared" si="44"/>
        <v>70.374850000001473</v>
      </c>
      <c r="R66" s="61">
        <f t="shared" si="45"/>
        <v>100</v>
      </c>
    </row>
    <row r="67" spans="1:18" x14ac:dyDescent="0.2">
      <c r="A67" s="76">
        <v>42296</v>
      </c>
      <c r="B67" s="75" t="s">
        <v>148</v>
      </c>
      <c r="C67" s="75">
        <v>13.1</v>
      </c>
      <c r="D67" s="46">
        <v>68.697550000000007</v>
      </c>
      <c r="E67" s="78">
        <v>69.074799999999996</v>
      </c>
      <c r="F67" s="75">
        <f t="shared" si="33"/>
        <v>13.2</v>
      </c>
      <c r="G67" s="46">
        <v>69.041349999999994</v>
      </c>
      <c r="H67" s="78">
        <v>69.184600000000003</v>
      </c>
      <c r="I67" s="46">
        <f t="shared" si="37"/>
        <v>0.37724999999998943</v>
      </c>
      <c r="J67" s="46">
        <f t="shared" si="38"/>
        <v>0.14325000000000898</v>
      </c>
      <c r="K67" s="94">
        <f t="shared" si="39"/>
        <v>1.8145750000003531</v>
      </c>
      <c r="L67" s="95">
        <f t="shared" si="40"/>
        <v>9.3599999999992178</v>
      </c>
      <c r="M67" s="93">
        <f t="shared" si="41"/>
        <v>38.825425000000429</v>
      </c>
      <c r="N67" s="61">
        <f t="shared" si="42"/>
        <v>3.6291500000007062</v>
      </c>
      <c r="O67" s="61">
        <f t="shared" si="43"/>
        <v>18.719999999998436</v>
      </c>
      <c r="P67" s="61">
        <f t="shared" si="44"/>
        <v>77.650850000000858</v>
      </c>
      <c r="R67" s="61">
        <f t="shared" si="45"/>
        <v>100</v>
      </c>
    </row>
    <row r="68" spans="1:18" x14ac:dyDescent="0.2">
      <c r="A68" s="76">
        <v>42296</v>
      </c>
      <c r="B68" s="75" t="s">
        <v>144</v>
      </c>
      <c r="C68" s="75">
        <v>14.1</v>
      </c>
      <c r="D68" s="46">
        <v>68.68395000000001</v>
      </c>
      <c r="E68" s="78">
        <v>69.680800000000005</v>
      </c>
      <c r="F68" s="75">
        <f t="shared" si="33"/>
        <v>14.2</v>
      </c>
      <c r="G68" s="46">
        <v>69.249500000000012</v>
      </c>
      <c r="H68" s="78">
        <v>69.542199999999994</v>
      </c>
      <c r="I68" s="46">
        <f t="shared" si="37"/>
        <v>0.99684999999999491</v>
      </c>
      <c r="J68" s="46">
        <f t="shared" si="38"/>
        <v>0.2926999999999822</v>
      </c>
      <c r="K68" s="94">
        <f t="shared" si="39"/>
        <v>7.7925749999992817</v>
      </c>
      <c r="L68" s="95">
        <f t="shared" si="40"/>
        <v>28.166000000000508</v>
      </c>
      <c r="M68" s="93">
        <f t="shared" si="41"/>
        <v>14.04142500000021</v>
      </c>
      <c r="N68" s="61">
        <f t="shared" si="42"/>
        <v>15.585149999998563</v>
      </c>
      <c r="O68" s="61">
        <f t="shared" si="43"/>
        <v>56.332000000001017</v>
      </c>
      <c r="P68" s="61">
        <f t="shared" si="44"/>
        <v>28.08285000000042</v>
      </c>
      <c r="R68" s="61">
        <f t="shared" si="45"/>
        <v>100</v>
      </c>
    </row>
    <row r="69" spans="1:18" x14ac:dyDescent="0.2">
      <c r="A69" s="76">
        <v>42296</v>
      </c>
      <c r="B69" s="75" t="s">
        <v>145</v>
      </c>
      <c r="C69" s="75">
        <v>15.1</v>
      </c>
      <c r="D69" s="46">
        <v>68.76894999999999</v>
      </c>
      <c r="E69" s="78">
        <v>69.322299999999998</v>
      </c>
      <c r="F69" s="75">
        <f t="shared" si="33"/>
        <v>15.2</v>
      </c>
      <c r="G69" s="46">
        <v>67.238150000000005</v>
      </c>
      <c r="H69" s="78">
        <v>67.507199999999997</v>
      </c>
      <c r="I69" s="46">
        <f t="shared" si="37"/>
        <v>0.55335000000000889</v>
      </c>
      <c r="J69" s="46">
        <f t="shared" si="38"/>
        <v>0.26904999999999291</v>
      </c>
      <c r="K69" s="94">
        <f t="shared" si="39"/>
        <v>6.8465749999997101</v>
      </c>
      <c r="L69" s="95">
        <f t="shared" si="40"/>
        <v>11.372000000000639</v>
      </c>
      <c r="M69" s="93">
        <f t="shared" si="41"/>
        <v>31.781424999999651</v>
      </c>
      <c r="N69" s="61">
        <f t="shared" si="42"/>
        <v>13.69314999999942</v>
      </c>
      <c r="O69" s="61">
        <f t="shared" si="43"/>
        <v>22.744000000001279</v>
      </c>
      <c r="P69" s="61">
        <f t="shared" si="44"/>
        <v>63.562849999999301</v>
      </c>
      <c r="R69" s="61">
        <f t="shared" si="45"/>
        <v>100</v>
      </c>
    </row>
    <row r="70" spans="1:18" x14ac:dyDescent="0.2">
      <c r="A70" s="76">
        <v>42296</v>
      </c>
      <c r="B70" s="75" t="s">
        <v>143</v>
      </c>
      <c r="C70" s="75">
        <v>16.100000000000001</v>
      </c>
      <c r="D70" s="46">
        <v>68.671099999999996</v>
      </c>
      <c r="E70" s="78">
        <v>69.614400000000003</v>
      </c>
      <c r="F70" s="75">
        <f t="shared" si="33"/>
        <v>16.200000000000003</v>
      </c>
      <c r="G70" s="46">
        <v>69.711799999999997</v>
      </c>
      <c r="H70" s="78">
        <v>69.949299999999994</v>
      </c>
      <c r="I70" s="46">
        <f t="shared" si="37"/>
        <v>0.9433000000000078</v>
      </c>
      <c r="J70" s="46">
        <f t="shared" si="38"/>
        <v>0.23749999999999716</v>
      </c>
      <c r="K70" s="94">
        <f t="shared" si="39"/>
        <v>5.5845749999998802</v>
      </c>
      <c r="L70" s="95">
        <f t="shared" si="40"/>
        <v>28.232000000000426</v>
      </c>
      <c r="M70" s="93">
        <f t="shared" si="41"/>
        <v>16.183424999999694</v>
      </c>
      <c r="N70" s="61">
        <f t="shared" si="42"/>
        <v>11.16914999999976</v>
      </c>
      <c r="O70" s="61">
        <f t="shared" si="43"/>
        <v>56.464000000000844</v>
      </c>
      <c r="P70" s="61">
        <f t="shared" si="44"/>
        <v>32.366849999999388</v>
      </c>
      <c r="R70" s="61">
        <f t="shared" si="45"/>
        <v>99.999999999999986</v>
      </c>
    </row>
    <row r="71" spans="1:18" x14ac:dyDescent="0.2">
      <c r="A71" s="76">
        <v>42296</v>
      </c>
      <c r="B71" s="75" t="s">
        <v>133</v>
      </c>
      <c r="C71" s="75">
        <v>18.100000000000001</v>
      </c>
      <c r="D71" s="46">
        <v>68.666200000000003</v>
      </c>
      <c r="E71" s="78">
        <v>69.441100000000006</v>
      </c>
      <c r="F71" s="75">
        <f t="shared" si="33"/>
        <v>18.200000000000003</v>
      </c>
      <c r="G71" s="46">
        <v>70.475950000000012</v>
      </c>
      <c r="H71" s="78">
        <v>70.869699999999995</v>
      </c>
      <c r="I71" s="46">
        <f t="shared" si="37"/>
        <v>0.77490000000000236</v>
      </c>
      <c r="J71" s="46">
        <f t="shared" si="38"/>
        <v>0.39374999999998295</v>
      </c>
      <c r="K71" s="94">
        <f t="shared" si="39"/>
        <v>11.834574999999312</v>
      </c>
      <c r="L71" s="95">
        <f t="shared" si="40"/>
        <v>15.246000000000777</v>
      </c>
      <c r="M71" s="93">
        <f t="shared" si="41"/>
        <v>22.919424999999912</v>
      </c>
      <c r="N71" s="61">
        <f t="shared" si="42"/>
        <v>23.669149999998623</v>
      </c>
      <c r="O71" s="61">
        <f t="shared" si="43"/>
        <v>30.49200000000155</v>
      </c>
      <c r="P71" s="61">
        <f t="shared" si="44"/>
        <v>45.838849999999823</v>
      </c>
      <c r="R71" s="61">
        <f t="shared" si="45"/>
        <v>100</v>
      </c>
    </row>
    <row r="72" spans="1:18" x14ac:dyDescent="0.2">
      <c r="A72" s="76">
        <v>42296</v>
      </c>
      <c r="B72" s="75" t="s">
        <v>134</v>
      </c>
      <c r="C72" s="75">
        <v>19.100000000000001</v>
      </c>
      <c r="D72" s="46">
        <v>71.836849999999998</v>
      </c>
      <c r="E72" s="78">
        <v>72.529200000000003</v>
      </c>
      <c r="F72" s="75">
        <f t="shared" si="33"/>
        <v>19.200000000000003</v>
      </c>
      <c r="G72" s="46">
        <v>72.08905</v>
      </c>
      <c r="H72" s="78">
        <v>72.417199999999994</v>
      </c>
      <c r="I72" s="46">
        <f t="shared" si="37"/>
        <v>0.69235000000000468</v>
      </c>
      <c r="J72" s="46">
        <f t="shared" si="38"/>
        <v>0.32814999999999372</v>
      </c>
      <c r="K72" s="94">
        <f t="shared" si="39"/>
        <v>9.2105749999997428</v>
      </c>
      <c r="L72" s="95">
        <f t="shared" si="40"/>
        <v>14.568000000000438</v>
      </c>
      <c r="M72" s="93">
        <f t="shared" si="41"/>
        <v>26.221424999999819</v>
      </c>
      <c r="N72" s="61">
        <f t="shared" si="42"/>
        <v>18.421149999999486</v>
      </c>
      <c r="O72" s="61">
        <f t="shared" si="43"/>
        <v>29.136000000000877</v>
      </c>
      <c r="P72" s="61">
        <f t="shared" si="44"/>
        <v>52.442849999999638</v>
      </c>
      <c r="R72" s="61">
        <f t="shared" si="45"/>
        <v>100</v>
      </c>
    </row>
    <row r="73" spans="1:18" x14ac:dyDescent="0.2">
      <c r="A73" s="76">
        <v>42296</v>
      </c>
      <c r="B73" s="75" t="s">
        <v>147</v>
      </c>
      <c r="C73" s="75">
        <v>20.100000000000001</v>
      </c>
      <c r="D73" s="46">
        <v>71.064050000000009</v>
      </c>
      <c r="E73" s="78">
        <v>71.541600000000003</v>
      </c>
      <c r="F73" s="75">
        <f t="shared" si="33"/>
        <v>20.200000000000003</v>
      </c>
      <c r="G73" s="46">
        <v>73.560599999999994</v>
      </c>
      <c r="H73" s="78">
        <v>73.795599999999993</v>
      </c>
      <c r="I73" s="46">
        <f t="shared" si="37"/>
        <v>0.4775499999999937</v>
      </c>
      <c r="J73" s="46">
        <f t="shared" si="38"/>
        <v>0.23499999999999943</v>
      </c>
      <c r="K73" s="94">
        <f t="shared" si="39"/>
        <v>5.4845749999999711</v>
      </c>
      <c r="L73" s="95">
        <f t="shared" si="40"/>
        <v>9.7019999999997708</v>
      </c>
      <c r="M73" s="93">
        <f t="shared" si="41"/>
        <v>34.813425000000258</v>
      </c>
      <c r="N73" s="61">
        <f t="shared" si="42"/>
        <v>10.969149999999942</v>
      </c>
      <c r="O73" s="61">
        <f t="shared" si="43"/>
        <v>19.403999999999542</v>
      </c>
      <c r="P73" s="61">
        <f t="shared" si="44"/>
        <v>69.626850000000516</v>
      </c>
      <c r="R73" s="61">
        <f t="shared" si="45"/>
        <v>100</v>
      </c>
    </row>
    <row r="74" spans="1:18" x14ac:dyDescent="0.2">
      <c r="A74" s="76">
        <v>42296</v>
      </c>
      <c r="B74" s="75" t="s">
        <v>139</v>
      </c>
      <c r="C74" s="75">
        <v>21.1</v>
      </c>
      <c r="D74" s="46">
        <v>73.268299999999996</v>
      </c>
      <c r="E74" s="78">
        <v>73.852999999999994</v>
      </c>
      <c r="F74" s="75">
        <f t="shared" si="33"/>
        <v>21.200000000000003</v>
      </c>
      <c r="G74" s="46">
        <v>71.852949999999993</v>
      </c>
      <c r="H74" s="78">
        <v>72.100899999999996</v>
      </c>
      <c r="I74" s="46">
        <f t="shared" si="37"/>
        <v>0.584699999999998</v>
      </c>
      <c r="J74" s="46">
        <f t="shared" si="38"/>
        <v>0.247950000000003</v>
      </c>
      <c r="K74" s="94">
        <f t="shared" si="39"/>
        <v>6.0025750000001139</v>
      </c>
      <c r="L74" s="95">
        <f t="shared" si="40"/>
        <v>13.4699999999998</v>
      </c>
      <c r="M74" s="93">
        <f t="shared" si="41"/>
        <v>30.527425000000086</v>
      </c>
      <c r="N74" s="61">
        <f t="shared" si="42"/>
        <v>12.005150000000228</v>
      </c>
      <c r="O74" s="61">
        <f t="shared" si="43"/>
        <v>26.939999999999596</v>
      </c>
      <c r="P74" s="61">
        <f t="shared" si="44"/>
        <v>61.054850000000172</v>
      </c>
      <c r="R74" s="61">
        <f t="shared" si="45"/>
        <v>100</v>
      </c>
    </row>
    <row r="75" spans="1:18" x14ac:dyDescent="0.2">
      <c r="A75" s="76">
        <v>42296</v>
      </c>
      <c r="B75" s="75" t="s">
        <v>137</v>
      </c>
      <c r="C75" s="75">
        <v>22.1</v>
      </c>
      <c r="D75" s="46">
        <v>68.403300000000002</v>
      </c>
      <c r="E75" s="78">
        <v>69.361099999999993</v>
      </c>
      <c r="F75" s="75">
        <f t="shared" si="33"/>
        <v>22.200000000000003</v>
      </c>
      <c r="G75" s="46">
        <v>71.187450000000013</v>
      </c>
      <c r="H75" s="78">
        <v>71.9315</v>
      </c>
      <c r="I75" s="46">
        <f t="shared" si="37"/>
        <v>0.95779999999999177</v>
      </c>
      <c r="J75" s="46">
        <f t="shared" si="38"/>
        <v>0.74404999999998722</v>
      </c>
      <c r="K75" s="94">
        <f t="shared" si="39"/>
        <v>25.846574999999483</v>
      </c>
      <c r="L75" s="95">
        <f t="shared" si="40"/>
        <v>8.5500000000001819</v>
      </c>
      <c r="M75" s="93">
        <f t="shared" si="41"/>
        <v>15.603425000000335</v>
      </c>
      <c r="N75" s="61">
        <f t="shared" si="42"/>
        <v>51.693149999998965</v>
      </c>
      <c r="O75" s="61">
        <f t="shared" si="43"/>
        <v>17.100000000000364</v>
      </c>
      <c r="P75" s="61">
        <f t="shared" si="44"/>
        <v>31.206850000000667</v>
      </c>
      <c r="R75" s="61">
        <f t="shared" si="45"/>
        <v>100</v>
      </c>
    </row>
    <row r="76" spans="1:18" x14ac:dyDescent="0.2">
      <c r="A76" s="76">
        <v>42296</v>
      </c>
      <c r="B76" s="75" t="s">
        <v>146</v>
      </c>
      <c r="C76" s="75">
        <v>23.1</v>
      </c>
      <c r="D76" s="46">
        <v>71.702650000000006</v>
      </c>
      <c r="E76" s="78">
        <v>72.091499999999996</v>
      </c>
      <c r="F76" s="75">
        <f t="shared" si="33"/>
        <v>23.200000000000003</v>
      </c>
      <c r="G76" s="46">
        <v>71.001249999999999</v>
      </c>
      <c r="H76" s="78">
        <v>71.143799999999999</v>
      </c>
      <c r="I76" s="46">
        <f t="shared" si="37"/>
        <v>0.38884999999999081</v>
      </c>
      <c r="J76" s="46">
        <f t="shared" si="38"/>
        <v>0.14254999999999995</v>
      </c>
      <c r="K76" s="94">
        <f t="shared" si="39"/>
        <v>1.786574999999992</v>
      </c>
      <c r="L76" s="95">
        <f t="shared" si="40"/>
        <v>9.8519999999996344</v>
      </c>
      <c r="M76" s="93">
        <f t="shared" si="41"/>
        <v>38.361425000000374</v>
      </c>
      <c r="N76" s="61">
        <f t="shared" si="42"/>
        <v>3.5731499999999841</v>
      </c>
      <c r="O76" s="61">
        <f t="shared" si="43"/>
        <v>19.703999999999269</v>
      </c>
      <c r="P76" s="61">
        <f t="shared" si="44"/>
        <v>76.722850000000747</v>
      </c>
      <c r="R76" s="61">
        <f t="shared" si="45"/>
        <v>100</v>
      </c>
    </row>
    <row r="77" spans="1:18" x14ac:dyDescent="0.2">
      <c r="A77" s="76">
        <v>42296</v>
      </c>
      <c r="B77" s="75" t="s">
        <v>128</v>
      </c>
      <c r="C77" s="75">
        <v>24.1</v>
      </c>
      <c r="D77" s="46">
        <v>71.350849999999994</v>
      </c>
      <c r="E77" s="78">
        <v>71.764200000000002</v>
      </c>
      <c r="F77" s="75">
        <f t="shared" si="33"/>
        <v>24.200000000000003</v>
      </c>
      <c r="G77" s="46">
        <v>71.000599999999991</v>
      </c>
      <c r="H77" s="78">
        <v>71.148700000000005</v>
      </c>
      <c r="I77" s="46">
        <f t="shared" si="37"/>
        <v>0.41335000000000832</v>
      </c>
      <c r="J77" s="46">
        <f t="shared" si="38"/>
        <v>0.14810000000001367</v>
      </c>
      <c r="K77" s="94">
        <f t="shared" si="39"/>
        <v>2.0085750000005405</v>
      </c>
      <c r="L77" s="95">
        <f t="shared" si="40"/>
        <v>10.609999999999786</v>
      </c>
      <c r="M77" s="93">
        <f t="shared" si="41"/>
        <v>37.381424999999673</v>
      </c>
      <c r="N77" s="61">
        <f t="shared" si="42"/>
        <v>4.0171500000010809</v>
      </c>
      <c r="O77" s="61">
        <f t="shared" si="43"/>
        <v>21.219999999999573</v>
      </c>
      <c r="P77" s="61">
        <f t="shared" si="44"/>
        <v>74.762849999999347</v>
      </c>
      <c r="R77" s="61">
        <f t="shared" si="45"/>
        <v>100</v>
      </c>
    </row>
    <row r="78" spans="1:18" x14ac:dyDescent="0.2">
      <c r="A78" s="76">
        <v>42296</v>
      </c>
      <c r="B78" s="75" t="s">
        <v>129</v>
      </c>
      <c r="C78" s="75">
        <v>26.1</v>
      </c>
      <c r="D78" s="46">
        <v>71.189499999999995</v>
      </c>
      <c r="E78" s="78">
        <v>71.653099999999995</v>
      </c>
      <c r="F78" s="75">
        <f t="shared" si="33"/>
        <v>26.200000000000003</v>
      </c>
      <c r="G78" s="46">
        <v>68.24430000000001</v>
      </c>
      <c r="H78" s="78">
        <v>68.432000000000002</v>
      </c>
      <c r="I78" s="46">
        <f t="shared" si="37"/>
        <v>0.46359999999999957</v>
      </c>
      <c r="J78" s="46">
        <f t="shared" si="38"/>
        <v>0.18769999999999243</v>
      </c>
      <c r="K78" s="94">
        <f t="shared" si="39"/>
        <v>3.592574999999691</v>
      </c>
      <c r="L78" s="95">
        <f t="shared" si="40"/>
        <v>11.036000000000286</v>
      </c>
      <c r="M78" s="93">
        <f t="shared" si="41"/>
        <v>35.371425000000023</v>
      </c>
      <c r="N78" s="61">
        <f t="shared" si="42"/>
        <v>7.185149999999382</v>
      </c>
      <c r="O78" s="61">
        <f t="shared" si="43"/>
        <v>22.072000000000571</v>
      </c>
      <c r="P78" s="61">
        <f t="shared" si="44"/>
        <v>70.742850000000047</v>
      </c>
      <c r="R78" s="61">
        <f t="shared" si="45"/>
        <v>100</v>
      </c>
    </row>
    <row r="79" spans="1:18" x14ac:dyDescent="0.2">
      <c r="A79" s="75"/>
      <c r="B79" s="75"/>
      <c r="D79" s="80"/>
      <c r="G79" s="80"/>
      <c r="H79" s="75"/>
    </row>
    <row r="80" spans="1:18" ht="12.75" x14ac:dyDescent="0.2">
      <c r="A80" s="97" t="s">
        <v>150</v>
      </c>
      <c r="B80" s="79" t="s">
        <v>59</v>
      </c>
      <c r="C80" s="75" t="s">
        <v>51</v>
      </c>
      <c r="D80" s="78" t="s">
        <v>60</v>
      </c>
      <c r="E80" s="78" t="s">
        <v>61</v>
      </c>
      <c r="F80" s="75" t="s">
        <v>51</v>
      </c>
      <c r="G80" s="78" t="s">
        <v>60</v>
      </c>
      <c r="H80" s="78" t="s">
        <v>62</v>
      </c>
      <c r="I80" s="50" t="s">
        <v>63</v>
      </c>
      <c r="J80" s="50" t="s">
        <v>64</v>
      </c>
      <c r="K80" s="61" t="s">
        <v>65</v>
      </c>
      <c r="L80" s="61" t="s">
        <v>66</v>
      </c>
      <c r="M80" s="61" t="s">
        <v>67</v>
      </c>
      <c r="N80" s="61" t="s">
        <v>68</v>
      </c>
      <c r="O80" s="61" t="s">
        <v>69</v>
      </c>
      <c r="P80" s="61" t="s">
        <v>70</v>
      </c>
      <c r="Q80" s="41" t="s">
        <v>149</v>
      </c>
    </row>
    <row r="81" spans="1:18" x14ac:dyDescent="0.2">
      <c r="A81" s="77" t="s">
        <v>80</v>
      </c>
      <c r="B81" s="82" t="s">
        <v>72</v>
      </c>
      <c r="C81" s="77" t="s">
        <v>73</v>
      </c>
      <c r="D81" s="77" t="s">
        <v>73</v>
      </c>
      <c r="E81" s="83" t="s">
        <v>74</v>
      </c>
      <c r="F81" s="77" t="s">
        <v>75</v>
      </c>
      <c r="G81" s="77" t="s">
        <v>75</v>
      </c>
      <c r="H81" s="83" t="s">
        <v>74</v>
      </c>
      <c r="I81" s="66" t="s">
        <v>76</v>
      </c>
      <c r="J81" s="66" t="s">
        <v>76</v>
      </c>
      <c r="K81" s="67" t="s">
        <v>76</v>
      </c>
      <c r="L81" s="67" t="s">
        <v>76</v>
      </c>
      <c r="M81" s="67" t="s">
        <v>76</v>
      </c>
      <c r="N81" s="67" t="s">
        <v>77</v>
      </c>
      <c r="O81" s="67" t="s">
        <v>78</v>
      </c>
      <c r="P81" s="67" t="s">
        <v>79</v>
      </c>
      <c r="Q81" s="46">
        <f>AVERAGE(I99:J99)</f>
        <v>3.9176249999999939</v>
      </c>
    </row>
    <row r="82" spans="1:18" x14ac:dyDescent="0.2">
      <c r="A82" s="76">
        <v>42350</v>
      </c>
      <c r="B82" s="75" t="s">
        <v>152</v>
      </c>
      <c r="C82" s="75">
        <v>1.1000000000000001</v>
      </c>
      <c r="D82" s="46">
        <v>70.823149999999998</v>
      </c>
      <c r="E82" s="78">
        <v>71.380099999999999</v>
      </c>
      <c r="F82" s="75">
        <f t="shared" ref="F82:F102" si="46">C82+0.1</f>
        <v>1.2000000000000002</v>
      </c>
      <c r="G82" s="46">
        <v>63.673500000000004</v>
      </c>
      <c r="H82" s="78">
        <v>63.996899999999997</v>
      </c>
      <c r="I82" s="46">
        <f t="shared" ref="I82" si="47">E82-D82</f>
        <v>0.5569500000000005</v>
      </c>
      <c r="J82" s="46">
        <f t="shared" ref="J82" si="48">H82-G82</f>
        <v>0.32339999999999236</v>
      </c>
      <c r="K82" s="94">
        <f>(J82*1000/25)-$Q$81</f>
        <v>9.0183749999997005</v>
      </c>
      <c r="L82" s="95">
        <f>50-M82-K82</f>
        <v>9.3420000000003256</v>
      </c>
      <c r="M82" s="93">
        <f>50-((I82*1000/25)-$Q$81)</f>
        <v>31.639624999999974</v>
      </c>
      <c r="N82" s="61">
        <f>K82/(SUM(K82:M82))*100</f>
        <v>18.036749999999401</v>
      </c>
      <c r="O82" s="61">
        <f>L82/(SUM(K82:M82))*100</f>
        <v>18.684000000000651</v>
      </c>
      <c r="P82" s="61">
        <f>M82/(SUM(K82:M82))*100</f>
        <v>63.279249999999941</v>
      </c>
      <c r="R82" s="61">
        <f t="shared" ref="R82" si="49">SUM(N82:P82)</f>
        <v>100</v>
      </c>
    </row>
    <row r="83" spans="1:18" x14ac:dyDescent="0.2">
      <c r="A83" s="76">
        <v>42350</v>
      </c>
      <c r="B83" s="75" t="s">
        <v>170</v>
      </c>
      <c r="C83" s="75">
        <v>4.0999999999999996</v>
      </c>
      <c r="D83" s="46">
        <v>71.237200000000001</v>
      </c>
      <c r="E83" s="78">
        <v>71.849999999999994</v>
      </c>
      <c r="F83" s="75">
        <f t="shared" si="46"/>
        <v>4.1999999999999993</v>
      </c>
      <c r="G83" s="46">
        <v>67.121849999999995</v>
      </c>
      <c r="H83" s="78">
        <v>67.317599999999999</v>
      </c>
      <c r="I83" s="46">
        <f t="shared" ref="I83:I98" si="50">E83-D83</f>
        <v>0.61279999999999291</v>
      </c>
      <c r="J83" s="46">
        <f t="shared" ref="J83:J98" si="51">H83-G83</f>
        <v>0.19575000000000387</v>
      </c>
      <c r="K83" s="94">
        <f t="shared" ref="K83:K98" si="52">(J83*1000/25)-$Q$81</f>
        <v>3.9123750000001607</v>
      </c>
      <c r="L83" s="95">
        <f t="shared" ref="L83:L98" si="53">50-M83-K83</f>
        <v>16.681999999999562</v>
      </c>
      <c r="M83" s="93">
        <f t="shared" ref="M83:M98" si="54">50-((I83*1000/25)-$Q$81)</f>
        <v>29.405625000000278</v>
      </c>
      <c r="N83" s="61">
        <f t="shared" ref="N83:N98" si="55">K83/(SUM(K83:M83))*100</f>
        <v>7.8247500000003214</v>
      </c>
      <c r="O83" s="61">
        <f t="shared" ref="O83:O98" si="56">L83/(SUM(K83:M83))*100</f>
        <v>33.363999999999123</v>
      </c>
      <c r="P83" s="61">
        <f t="shared" ref="P83:P98" si="57">M83/(SUM(K83:M83))*100</f>
        <v>58.811250000000555</v>
      </c>
      <c r="R83" s="61">
        <f t="shared" ref="R83:R98" si="58">SUM(N83:P83)</f>
        <v>100</v>
      </c>
    </row>
    <row r="84" spans="1:18" x14ac:dyDescent="0.2">
      <c r="A84" s="76">
        <v>42350</v>
      </c>
      <c r="B84" s="75" t="s">
        <v>166</v>
      </c>
      <c r="C84" s="75">
        <v>6.1</v>
      </c>
      <c r="D84" s="46">
        <v>71.7393</v>
      </c>
      <c r="E84" s="78">
        <v>72.1995</v>
      </c>
      <c r="F84" s="75">
        <f t="shared" si="46"/>
        <v>6.1999999999999993</v>
      </c>
      <c r="G84" s="46">
        <v>70.402199999999993</v>
      </c>
      <c r="H84" s="78">
        <v>70.537499999999994</v>
      </c>
      <c r="I84" s="46">
        <f t="shared" si="50"/>
        <v>0.46020000000000039</v>
      </c>
      <c r="J84" s="46">
        <f t="shared" si="51"/>
        <v>0.13530000000000086</v>
      </c>
      <c r="K84" s="94">
        <f t="shared" si="52"/>
        <v>1.4943750000000406</v>
      </c>
      <c r="L84" s="95">
        <f t="shared" si="53"/>
        <v>12.995999999999981</v>
      </c>
      <c r="M84" s="93">
        <f t="shared" si="54"/>
        <v>35.509624999999978</v>
      </c>
      <c r="N84" s="61">
        <f t="shared" si="55"/>
        <v>2.9887500000000813</v>
      </c>
      <c r="O84" s="61">
        <f t="shared" si="56"/>
        <v>25.991999999999958</v>
      </c>
      <c r="P84" s="61">
        <f t="shared" si="57"/>
        <v>71.019249999999957</v>
      </c>
      <c r="R84" s="61">
        <f t="shared" si="58"/>
        <v>100</v>
      </c>
    </row>
    <row r="85" spans="1:18" x14ac:dyDescent="0.2">
      <c r="A85" s="76">
        <v>42350</v>
      </c>
      <c r="B85" s="75" t="s">
        <v>168</v>
      </c>
      <c r="C85" s="75">
        <v>7.1</v>
      </c>
      <c r="D85" s="46">
        <v>72.96629999999999</v>
      </c>
      <c r="E85" s="78">
        <v>73.473500000000001</v>
      </c>
      <c r="F85" s="75">
        <f t="shared" si="46"/>
        <v>7.1999999999999993</v>
      </c>
      <c r="G85" s="46">
        <v>73.03479999999999</v>
      </c>
      <c r="H85" s="78">
        <v>73.179500000000004</v>
      </c>
      <c r="I85" s="46">
        <f t="shared" si="50"/>
        <v>0.50720000000001164</v>
      </c>
      <c r="J85" s="46">
        <f t="shared" si="51"/>
        <v>0.14470000000001448</v>
      </c>
      <c r="K85" s="94">
        <f t="shared" si="52"/>
        <v>1.8703750000005854</v>
      </c>
      <c r="L85" s="95">
        <f t="shared" si="53"/>
        <v>14.499999999999886</v>
      </c>
      <c r="M85" s="93">
        <f t="shared" si="54"/>
        <v>33.629624999999528</v>
      </c>
      <c r="N85" s="61">
        <f t="shared" si="55"/>
        <v>3.7407500000011709</v>
      </c>
      <c r="O85" s="61">
        <f t="shared" si="56"/>
        <v>28.999999999999769</v>
      </c>
      <c r="P85" s="61">
        <f t="shared" si="57"/>
        <v>67.259249999999057</v>
      </c>
      <c r="R85" s="61">
        <f t="shared" si="58"/>
        <v>100</v>
      </c>
    </row>
    <row r="86" spans="1:18" x14ac:dyDescent="0.2">
      <c r="A86" s="76">
        <v>42350</v>
      </c>
      <c r="B86" s="75" t="s">
        <v>160</v>
      </c>
      <c r="C86" s="75">
        <v>8.1</v>
      </c>
      <c r="D86" s="46">
        <v>73.610649999999993</v>
      </c>
      <c r="E86" s="78">
        <v>74.199600000000004</v>
      </c>
      <c r="F86" s="75">
        <f t="shared" si="46"/>
        <v>8.1999999999999993</v>
      </c>
      <c r="G86" s="46">
        <v>68.480950000000007</v>
      </c>
      <c r="H86" s="78">
        <v>68.672700000000006</v>
      </c>
      <c r="I86" s="46">
        <f t="shared" si="50"/>
        <v>0.58895000000001119</v>
      </c>
      <c r="J86" s="46">
        <f t="shared" si="51"/>
        <v>0.19174999999999898</v>
      </c>
      <c r="K86" s="94">
        <f t="shared" si="52"/>
        <v>3.7523749999999652</v>
      </c>
      <c r="L86" s="95">
        <f t="shared" si="53"/>
        <v>15.888000000000488</v>
      </c>
      <c r="M86" s="93">
        <f t="shared" si="54"/>
        <v>30.359624999999546</v>
      </c>
      <c r="N86" s="61">
        <f t="shared" si="55"/>
        <v>7.5047499999999312</v>
      </c>
      <c r="O86" s="61">
        <f t="shared" si="56"/>
        <v>31.776000000000977</v>
      </c>
      <c r="P86" s="61">
        <f t="shared" si="57"/>
        <v>60.719249999999093</v>
      </c>
      <c r="R86" s="61">
        <f t="shared" si="58"/>
        <v>100</v>
      </c>
    </row>
    <row r="87" spans="1:18" x14ac:dyDescent="0.2">
      <c r="A87" s="76">
        <v>42350</v>
      </c>
      <c r="B87" s="75" t="s">
        <v>156</v>
      </c>
      <c r="C87" s="75">
        <v>9.1</v>
      </c>
      <c r="D87" s="46">
        <v>71.957099999999997</v>
      </c>
      <c r="E87" s="78">
        <v>72.200199999999995</v>
      </c>
      <c r="F87" s="75">
        <f t="shared" si="46"/>
        <v>9.1999999999999993</v>
      </c>
      <c r="G87" s="46">
        <v>72.992350000000002</v>
      </c>
      <c r="H87" s="78">
        <v>73.127799999999993</v>
      </c>
      <c r="I87" s="46">
        <f t="shared" si="50"/>
        <v>0.24309999999999832</v>
      </c>
      <c r="J87" s="46">
        <f t="shared" si="51"/>
        <v>0.13544999999999163</v>
      </c>
      <c r="K87" s="94">
        <f t="shared" si="52"/>
        <v>1.5003749999996714</v>
      </c>
      <c r="L87" s="95">
        <f t="shared" si="53"/>
        <v>4.3060000000002674</v>
      </c>
      <c r="M87" s="93">
        <f t="shared" si="54"/>
        <v>44.193625000000061</v>
      </c>
      <c r="N87" s="61">
        <f t="shared" si="55"/>
        <v>3.0007499999993428</v>
      </c>
      <c r="O87" s="61">
        <f t="shared" si="56"/>
        <v>8.6120000000005348</v>
      </c>
      <c r="P87" s="61">
        <f t="shared" si="57"/>
        <v>88.387250000000122</v>
      </c>
      <c r="R87" s="61">
        <f t="shared" si="58"/>
        <v>100</v>
      </c>
    </row>
    <row r="88" spans="1:18" x14ac:dyDescent="0.2">
      <c r="A88" s="76">
        <v>42350</v>
      </c>
      <c r="B88" s="75" t="s">
        <v>167</v>
      </c>
      <c r="C88" s="75">
        <v>10.1</v>
      </c>
      <c r="D88" s="46">
        <v>72.841999999999999</v>
      </c>
      <c r="E88" s="78">
        <v>73.822500000000005</v>
      </c>
      <c r="F88" s="75">
        <f t="shared" si="46"/>
        <v>10.199999999999999</v>
      </c>
      <c r="G88" s="46">
        <v>72.435450000000003</v>
      </c>
      <c r="H88" s="78">
        <v>73.043099999999995</v>
      </c>
      <c r="I88" s="46">
        <f t="shared" si="50"/>
        <v>0.98050000000000637</v>
      </c>
      <c r="J88" s="46">
        <f t="shared" si="51"/>
        <v>0.60764999999999247</v>
      </c>
      <c r="K88" s="94">
        <f t="shared" si="52"/>
        <v>20.388374999999705</v>
      </c>
      <c r="L88" s="95">
        <f t="shared" si="53"/>
        <v>14.914000000000556</v>
      </c>
      <c r="M88" s="93">
        <f t="shared" si="54"/>
        <v>14.697624999999739</v>
      </c>
      <c r="N88" s="61">
        <f t="shared" si="55"/>
        <v>40.77674999999941</v>
      </c>
      <c r="O88" s="61">
        <f t="shared" si="56"/>
        <v>29.828000000001108</v>
      </c>
      <c r="P88" s="61">
        <f t="shared" si="57"/>
        <v>29.395249999999479</v>
      </c>
      <c r="R88" s="61">
        <f t="shared" si="58"/>
        <v>100</v>
      </c>
    </row>
    <row r="89" spans="1:18" x14ac:dyDescent="0.2">
      <c r="A89" s="76">
        <v>42350</v>
      </c>
      <c r="B89" s="75" t="s">
        <v>154</v>
      </c>
      <c r="C89" s="75">
        <v>11.1</v>
      </c>
      <c r="D89" s="46">
        <v>73.75855</v>
      </c>
      <c r="E89" s="78">
        <v>74.013300000000001</v>
      </c>
      <c r="F89" s="75">
        <f t="shared" si="46"/>
        <v>11.2</v>
      </c>
      <c r="G89" s="46">
        <v>70.508499999999998</v>
      </c>
      <c r="H89" s="78">
        <v>70.644099999999995</v>
      </c>
      <c r="I89" s="46">
        <f t="shared" si="50"/>
        <v>0.25475000000000136</v>
      </c>
      <c r="J89" s="46">
        <f t="shared" si="51"/>
        <v>0.13559999999999661</v>
      </c>
      <c r="K89" s="94">
        <f t="shared" si="52"/>
        <v>1.5063749999998706</v>
      </c>
      <c r="L89" s="95">
        <f t="shared" si="53"/>
        <v>4.7660000000001901</v>
      </c>
      <c r="M89" s="93">
        <f t="shared" si="54"/>
        <v>43.727624999999939</v>
      </c>
      <c r="N89" s="61">
        <f t="shared" si="55"/>
        <v>3.0127499999997411</v>
      </c>
      <c r="O89" s="61">
        <f t="shared" si="56"/>
        <v>9.5320000000003802</v>
      </c>
      <c r="P89" s="61">
        <f t="shared" si="57"/>
        <v>87.455249999999879</v>
      </c>
      <c r="R89" s="61">
        <f t="shared" si="58"/>
        <v>100</v>
      </c>
    </row>
    <row r="90" spans="1:18" x14ac:dyDescent="0.2">
      <c r="A90" s="76">
        <v>42350</v>
      </c>
      <c r="B90" s="75" t="s">
        <v>153</v>
      </c>
      <c r="C90" s="75">
        <v>12.1</v>
      </c>
      <c r="D90" s="46">
        <v>72.455000000000013</v>
      </c>
      <c r="E90" s="78">
        <v>73.192899999999995</v>
      </c>
      <c r="F90" s="75">
        <f t="shared" si="46"/>
        <v>12.2</v>
      </c>
      <c r="G90" s="46">
        <v>73.348450000000014</v>
      </c>
      <c r="H90" s="78">
        <v>73.870699999999999</v>
      </c>
      <c r="I90" s="46">
        <f t="shared" si="50"/>
        <v>0.73789999999998201</v>
      </c>
      <c r="J90" s="46">
        <f t="shared" si="51"/>
        <v>0.52224999999998545</v>
      </c>
      <c r="K90" s="94">
        <f t="shared" si="52"/>
        <v>16.972374999999424</v>
      </c>
      <c r="L90" s="95">
        <f t="shared" si="53"/>
        <v>8.6259999999998627</v>
      </c>
      <c r="M90" s="93">
        <f t="shared" si="54"/>
        <v>24.401625000000713</v>
      </c>
      <c r="N90" s="61">
        <f t="shared" si="55"/>
        <v>33.944749999998848</v>
      </c>
      <c r="O90" s="61">
        <f t="shared" si="56"/>
        <v>17.251999999999725</v>
      </c>
      <c r="P90" s="61">
        <f t="shared" si="57"/>
        <v>48.803250000001427</v>
      </c>
      <c r="R90" s="61">
        <f t="shared" si="58"/>
        <v>100</v>
      </c>
    </row>
    <row r="91" spans="1:18" x14ac:dyDescent="0.2">
      <c r="A91" s="76">
        <v>42350</v>
      </c>
      <c r="B91" s="75" t="s">
        <v>151</v>
      </c>
      <c r="C91" s="75">
        <v>13.1</v>
      </c>
      <c r="D91" s="46">
        <v>68.697550000000007</v>
      </c>
      <c r="E91" s="78">
        <v>69.046599999999998</v>
      </c>
      <c r="F91" s="75">
        <f t="shared" si="46"/>
        <v>13.2</v>
      </c>
      <c r="G91" s="46">
        <v>69.041349999999994</v>
      </c>
      <c r="H91" s="78">
        <v>69.1892</v>
      </c>
      <c r="I91" s="46">
        <f t="shared" si="50"/>
        <v>0.3490499999999912</v>
      </c>
      <c r="J91" s="46">
        <f t="shared" si="51"/>
        <v>0.14785000000000537</v>
      </c>
      <c r="K91" s="94">
        <f t="shared" si="52"/>
        <v>1.9963750000002207</v>
      </c>
      <c r="L91" s="95">
        <f t="shared" si="53"/>
        <v>8.0479999999994334</v>
      </c>
      <c r="M91" s="93">
        <f t="shared" si="54"/>
        <v>39.955625000000346</v>
      </c>
      <c r="N91" s="61">
        <f t="shared" si="55"/>
        <v>3.9927500000004419</v>
      </c>
      <c r="O91" s="61">
        <f t="shared" si="56"/>
        <v>16.095999999998867</v>
      </c>
      <c r="P91" s="61">
        <f t="shared" si="57"/>
        <v>79.911250000000692</v>
      </c>
      <c r="R91" s="61">
        <f t="shared" si="58"/>
        <v>100</v>
      </c>
    </row>
    <row r="92" spans="1:18" x14ac:dyDescent="0.2">
      <c r="A92" s="76">
        <v>42350</v>
      </c>
      <c r="B92" s="75" t="s">
        <v>164</v>
      </c>
      <c r="C92" s="75">
        <v>14.1</v>
      </c>
      <c r="D92" s="46">
        <v>68.68395000000001</v>
      </c>
      <c r="E92" s="78">
        <v>69.582599999999999</v>
      </c>
      <c r="F92" s="75">
        <f t="shared" si="46"/>
        <v>14.2</v>
      </c>
      <c r="G92" s="46">
        <v>69.249500000000012</v>
      </c>
      <c r="H92" s="78">
        <v>69.732500000000002</v>
      </c>
      <c r="I92" s="46">
        <f t="shared" si="50"/>
        <v>0.89864999999998929</v>
      </c>
      <c r="J92" s="46">
        <f t="shared" si="51"/>
        <v>0.48299999999998988</v>
      </c>
      <c r="K92" s="94">
        <f t="shared" si="52"/>
        <v>15.402374999999601</v>
      </c>
      <c r="L92" s="95">
        <f t="shared" si="53"/>
        <v>16.625999999999976</v>
      </c>
      <c r="M92" s="93">
        <f t="shared" si="54"/>
        <v>17.971625000000422</v>
      </c>
      <c r="N92" s="61">
        <f t="shared" si="55"/>
        <v>30.804749999999203</v>
      </c>
      <c r="O92" s="61">
        <f t="shared" si="56"/>
        <v>33.251999999999953</v>
      </c>
      <c r="P92" s="61">
        <f t="shared" si="57"/>
        <v>35.943250000000845</v>
      </c>
      <c r="R92" s="61">
        <f t="shared" si="58"/>
        <v>100</v>
      </c>
    </row>
    <row r="93" spans="1:18" x14ac:dyDescent="0.2">
      <c r="A93" s="76">
        <v>42350</v>
      </c>
      <c r="B93" s="75" t="s">
        <v>161</v>
      </c>
      <c r="C93" s="75">
        <v>15.1</v>
      </c>
      <c r="D93" s="46">
        <v>68.76894999999999</v>
      </c>
      <c r="E93" s="78">
        <v>69.394000000000005</v>
      </c>
      <c r="F93" s="75">
        <f t="shared" si="46"/>
        <v>15.2</v>
      </c>
      <c r="G93" s="46">
        <v>67.238150000000005</v>
      </c>
      <c r="H93" s="78">
        <v>67.434100000000001</v>
      </c>
      <c r="I93" s="46">
        <f t="shared" si="50"/>
        <v>0.62505000000001587</v>
      </c>
      <c r="J93" s="46">
        <f t="shared" si="51"/>
        <v>0.19594999999999629</v>
      </c>
      <c r="K93" s="94">
        <f t="shared" si="52"/>
        <v>3.9203749999998578</v>
      </c>
      <c r="L93" s="95">
        <f t="shared" si="53"/>
        <v>17.164000000000783</v>
      </c>
      <c r="M93" s="93">
        <f t="shared" si="54"/>
        <v>28.915624999999359</v>
      </c>
      <c r="N93" s="61">
        <f t="shared" si="55"/>
        <v>7.8407499999997157</v>
      </c>
      <c r="O93" s="61">
        <f t="shared" si="56"/>
        <v>34.328000000001566</v>
      </c>
      <c r="P93" s="61">
        <f t="shared" si="57"/>
        <v>57.831249999998711</v>
      </c>
      <c r="R93" s="61">
        <f t="shared" si="58"/>
        <v>100</v>
      </c>
    </row>
    <row r="94" spans="1:18" x14ac:dyDescent="0.2">
      <c r="A94" s="76">
        <v>42350</v>
      </c>
      <c r="B94" s="75" t="s">
        <v>158</v>
      </c>
      <c r="C94" s="75">
        <v>16.100000000000001</v>
      </c>
      <c r="D94" s="46">
        <v>68.671099999999996</v>
      </c>
      <c r="E94" s="78">
        <v>68.960800000000006</v>
      </c>
      <c r="F94" s="75">
        <f t="shared" si="46"/>
        <v>16.200000000000003</v>
      </c>
      <c r="G94" s="46">
        <v>69.711799999999997</v>
      </c>
      <c r="H94" s="78">
        <v>69.861500000000007</v>
      </c>
      <c r="I94" s="46">
        <f t="shared" si="50"/>
        <v>0.2897000000000105</v>
      </c>
      <c r="J94" s="46">
        <f t="shared" si="51"/>
        <v>0.14970000000000994</v>
      </c>
      <c r="K94" s="94">
        <f t="shared" si="52"/>
        <v>2.0703750000004035</v>
      </c>
      <c r="L94" s="95">
        <f t="shared" si="53"/>
        <v>5.6000000000000227</v>
      </c>
      <c r="M94" s="93">
        <f t="shared" si="54"/>
        <v>42.329624999999574</v>
      </c>
      <c r="N94" s="61">
        <f t="shared" si="55"/>
        <v>4.1407500000008071</v>
      </c>
      <c r="O94" s="61">
        <f t="shared" si="56"/>
        <v>11.200000000000045</v>
      </c>
      <c r="P94" s="61">
        <f t="shared" si="57"/>
        <v>84.659249999999147</v>
      </c>
      <c r="R94" s="61">
        <f t="shared" si="58"/>
        <v>100</v>
      </c>
    </row>
    <row r="95" spans="1:18" x14ac:dyDescent="0.2">
      <c r="A95" s="76">
        <v>42350</v>
      </c>
      <c r="B95" s="75" t="s">
        <v>155</v>
      </c>
      <c r="C95" s="75">
        <v>18.100000000000001</v>
      </c>
      <c r="D95" s="46">
        <v>68.666200000000003</v>
      </c>
      <c r="E95" s="78">
        <v>68.923500000000004</v>
      </c>
      <c r="F95" s="75">
        <f t="shared" si="46"/>
        <v>18.200000000000003</v>
      </c>
      <c r="G95" s="46">
        <v>70.475950000000012</v>
      </c>
      <c r="H95" s="78">
        <v>70.620800000000003</v>
      </c>
      <c r="I95" s="46">
        <f t="shared" si="50"/>
        <v>0.25730000000000075</v>
      </c>
      <c r="J95" s="46">
        <f t="shared" si="51"/>
        <v>0.14484999999999104</v>
      </c>
      <c r="K95" s="94">
        <f t="shared" si="52"/>
        <v>1.8763749999996477</v>
      </c>
      <c r="L95" s="95">
        <f t="shared" si="53"/>
        <v>4.4980000000003884</v>
      </c>
      <c r="M95" s="93">
        <f t="shared" si="54"/>
        <v>43.625624999999964</v>
      </c>
      <c r="N95" s="61">
        <f t="shared" si="55"/>
        <v>3.7527499999992955</v>
      </c>
      <c r="O95" s="61">
        <f t="shared" si="56"/>
        <v>8.9960000000007767</v>
      </c>
      <c r="P95" s="61">
        <f t="shared" si="57"/>
        <v>87.251249999999928</v>
      </c>
      <c r="R95" s="61">
        <f t="shared" si="58"/>
        <v>100</v>
      </c>
    </row>
    <row r="96" spans="1:18" x14ac:dyDescent="0.2">
      <c r="A96" s="76">
        <v>42350</v>
      </c>
      <c r="B96" s="75" t="s">
        <v>162</v>
      </c>
      <c r="C96" s="75">
        <v>19.100000000000001</v>
      </c>
      <c r="D96" s="46">
        <v>71.836849999999998</v>
      </c>
      <c r="E96" s="78">
        <v>72.491200000000006</v>
      </c>
      <c r="F96" s="75">
        <f t="shared" si="46"/>
        <v>19.200000000000003</v>
      </c>
      <c r="G96" s="46">
        <v>72.08905</v>
      </c>
      <c r="H96" s="78">
        <v>72.302899999999994</v>
      </c>
      <c r="I96" s="46">
        <f t="shared" si="50"/>
        <v>0.65435000000000798</v>
      </c>
      <c r="J96" s="46">
        <f t="shared" si="51"/>
        <v>0.21384999999999366</v>
      </c>
      <c r="K96" s="94">
        <f t="shared" si="52"/>
        <v>4.6363749999997523</v>
      </c>
      <c r="L96" s="95">
        <f t="shared" si="53"/>
        <v>17.620000000000573</v>
      </c>
      <c r="M96" s="93">
        <f t="shared" si="54"/>
        <v>27.743624999999675</v>
      </c>
      <c r="N96" s="61">
        <f t="shared" si="55"/>
        <v>9.2727499999995047</v>
      </c>
      <c r="O96" s="61">
        <f t="shared" si="56"/>
        <v>35.240000000001146</v>
      </c>
      <c r="P96" s="61">
        <f t="shared" si="57"/>
        <v>55.487249999999342</v>
      </c>
      <c r="R96" s="61">
        <f t="shared" si="58"/>
        <v>100</v>
      </c>
    </row>
    <row r="97" spans="1:18" x14ac:dyDescent="0.2">
      <c r="A97" s="76">
        <v>42350</v>
      </c>
      <c r="B97" s="75" t="s">
        <v>165</v>
      </c>
      <c r="C97" s="75">
        <v>20.100000000000001</v>
      </c>
      <c r="D97" s="46">
        <v>71.064050000000009</v>
      </c>
      <c r="E97" s="78">
        <v>71.342399999999998</v>
      </c>
      <c r="F97" s="75">
        <f t="shared" si="46"/>
        <v>20.200000000000003</v>
      </c>
      <c r="G97" s="46">
        <v>73.560599999999994</v>
      </c>
      <c r="H97" s="78">
        <v>73.7042</v>
      </c>
      <c r="I97" s="46">
        <f t="shared" si="50"/>
        <v>0.278349999999989</v>
      </c>
      <c r="J97" s="46">
        <f t="shared" si="51"/>
        <v>0.14360000000000639</v>
      </c>
      <c r="K97" s="94">
        <f t="shared" si="52"/>
        <v>1.8263750000002617</v>
      </c>
      <c r="L97" s="95">
        <f t="shared" si="53"/>
        <v>5.3899999999993042</v>
      </c>
      <c r="M97" s="93">
        <f t="shared" si="54"/>
        <v>42.783625000000434</v>
      </c>
      <c r="N97" s="61">
        <f t="shared" si="55"/>
        <v>3.6527500000005237</v>
      </c>
      <c r="O97" s="61">
        <f t="shared" si="56"/>
        <v>10.779999999998608</v>
      </c>
      <c r="P97" s="61">
        <f t="shared" si="57"/>
        <v>85.567250000000868</v>
      </c>
      <c r="R97" s="61">
        <f t="shared" si="58"/>
        <v>100</v>
      </c>
    </row>
    <row r="98" spans="1:18" x14ac:dyDescent="0.2">
      <c r="A98" s="76">
        <v>42350</v>
      </c>
      <c r="B98" s="75" t="s">
        <v>159</v>
      </c>
      <c r="C98" s="75">
        <v>21.1</v>
      </c>
      <c r="D98" s="46">
        <v>73.268299999999996</v>
      </c>
      <c r="E98" s="78">
        <v>73.814899999999994</v>
      </c>
      <c r="F98" s="75">
        <f t="shared" si="46"/>
        <v>21.200000000000003</v>
      </c>
      <c r="G98" s="46">
        <v>71.852949999999993</v>
      </c>
      <c r="H98" s="78">
        <v>72.010499999999993</v>
      </c>
      <c r="I98" s="46">
        <f t="shared" si="50"/>
        <v>0.54659999999999798</v>
      </c>
      <c r="J98" s="46">
        <f t="shared" si="51"/>
        <v>0.15755000000000052</v>
      </c>
      <c r="K98" s="94">
        <f t="shared" si="52"/>
        <v>2.384375000000027</v>
      </c>
      <c r="L98" s="95">
        <f t="shared" si="53"/>
        <v>15.561999999999898</v>
      </c>
      <c r="M98" s="93">
        <f t="shared" si="54"/>
        <v>32.053625000000075</v>
      </c>
      <c r="N98" s="61">
        <f t="shared" si="55"/>
        <v>4.768750000000054</v>
      </c>
      <c r="O98" s="61">
        <f t="shared" si="56"/>
        <v>31.123999999999796</v>
      </c>
      <c r="P98" s="61">
        <f t="shared" si="57"/>
        <v>64.10725000000015</v>
      </c>
      <c r="R98" s="61">
        <f t="shared" si="58"/>
        <v>100</v>
      </c>
    </row>
    <row r="99" spans="1:18" x14ac:dyDescent="0.2">
      <c r="A99" s="76">
        <v>42350</v>
      </c>
      <c r="B99" s="75" t="s">
        <v>71</v>
      </c>
      <c r="C99" s="75">
        <v>22.1</v>
      </c>
      <c r="D99" s="46">
        <v>68.403300000000002</v>
      </c>
      <c r="E99" s="78">
        <v>72.320999999999998</v>
      </c>
      <c r="F99" s="75">
        <f t="shared" si="46"/>
        <v>22.200000000000003</v>
      </c>
      <c r="G99" s="46">
        <v>71.187450000000013</v>
      </c>
      <c r="H99" s="78">
        <v>75.105000000000004</v>
      </c>
      <c r="I99" s="46">
        <f t="shared" ref="I99:I102" si="59">E99-D99</f>
        <v>3.9176999999999964</v>
      </c>
      <c r="J99" s="46">
        <f t="shared" ref="J99:J102" si="60">H99-G99</f>
        <v>3.9175499999999914</v>
      </c>
      <c r="K99" s="94" t="s">
        <v>236</v>
      </c>
      <c r="L99" s="95" t="s">
        <v>236</v>
      </c>
      <c r="M99" s="93" t="s">
        <v>236</v>
      </c>
      <c r="N99" s="61" t="s">
        <v>236</v>
      </c>
      <c r="O99" s="61" t="s">
        <v>236</v>
      </c>
      <c r="P99" s="61" t="s">
        <v>236</v>
      </c>
      <c r="R99" s="61" t="s">
        <v>236</v>
      </c>
    </row>
    <row r="100" spans="1:18" x14ac:dyDescent="0.2">
      <c r="A100" s="76">
        <v>42350</v>
      </c>
      <c r="B100" s="75" t="s">
        <v>157</v>
      </c>
      <c r="C100" s="75">
        <v>23.1</v>
      </c>
      <c r="D100" s="46">
        <v>71.702650000000006</v>
      </c>
      <c r="E100" s="78">
        <v>72.001999999999995</v>
      </c>
      <c r="F100" s="75">
        <f t="shared" si="46"/>
        <v>23.200000000000003</v>
      </c>
      <c r="G100" s="46">
        <v>71.001249999999999</v>
      </c>
      <c r="H100" s="78">
        <v>71.164400000000001</v>
      </c>
      <c r="I100" s="46">
        <f t="shared" si="59"/>
        <v>0.29934999999998979</v>
      </c>
      <c r="J100" s="46">
        <f t="shared" si="60"/>
        <v>0.16315000000000168</v>
      </c>
      <c r="K100" s="94">
        <f t="shared" ref="K100:K102" si="61">(J100*1000/25)-$Q$81</f>
        <v>2.6083750000000734</v>
      </c>
      <c r="L100" s="95">
        <f t="shared" ref="L100:L102" si="62">50-M100-K100</f>
        <v>5.4479999999995243</v>
      </c>
      <c r="M100" s="93">
        <f t="shared" ref="M100:M102" si="63">50-((I100*1000/25)-$Q$81)</f>
        <v>41.943625000000402</v>
      </c>
      <c r="N100" s="61">
        <f t="shared" ref="N100:N102" si="64">K100/(SUM(K100:M100))*100</f>
        <v>5.2167500000001468</v>
      </c>
      <c r="O100" s="61">
        <f t="shared" ref="O100:O102" si="65">L100/(SUM(K100:M100))*100</f>
        <v>10.895999999999049</v>
      </c>
      <c r="P100" s="61">
        <f t="shared" ref="P100:P102" si="66">M100/(SUM(K100:M100))*100</f>
        <v>83.887250000000805</v>
      </c>
      <c r="R100" s="61">
        <f t="shared" ref="R100:R102" si="67">SUM(N100:P100)</f>
        <v>100</v>
      </c>
    </row>
    <row r="101" spans="1:18" x14ac:dyDescent="0.2">
      <c r="A101" s="76">
        <v>42350</v>
      </c>
      <c r="B101" s="75" t="s">
        <v>169</v>
      </c>
      <c r="C101" s="75">
        <v>24.1</v>
      </c>
      <c r="D101" s="46">
        <v>71.350849999999994</v>
      </c>
      <c r="E101" s="78">
        <v>71.934899999999999</v>
      </c>
      <c r="F101" s="75">
        <f t="shared" si="46"/>
        <v>24.200000000000003</v>
      </c>
      <c r="G101" s="46">
        <v>71.000599999999991</v>
      </c>
      <c r="H101" s="78">
        <v>71.161100000000005</v>
      </c>
      <c r="I101" s="46">
        <f t="shared" si="59"/>
        <v>0.58405000000000484</v>
      </c>
      <c r="J101" s="46">
        <f t="shared" si="60"/>
        <v>0.16050000000001319</v>
      </c>
      <c r="K101" s="94">
        <f t="shared" si="61"/>
        <v>2.5023750000005336</v>
      </c>
      <c r="L101" s="95">
        <f t="shared" si="62"/>
        <v>16.941999999999666</v>
      </c>
      <c r="M101" s="93">
        <f t="shared" si="63"/>
        <v>30.5556249999998</v>
      </c>
      <c r="N101" s="61">
        <f t="shared" si="64"/>
        <v>5.0047500000010672</v>
      </c>
      <c r="O101" s="61">
        <f t="shared" si="65"/>
        <v>33.883999999999332</v>
      </c>
      <c r="P101" s="61">
        <f t="shared" si="66"/>
        <v>61.111249999999593</v>
      </c>
      <c r="R101" s="61">
        <f t="shared" si="67"/>
        <v>100</v>
      </c>
    </row>
    <row r="102" spans="1:18" x14ac:dyDescent="0.2">
      <c r="A102" s="76">
        <v>42350</v>
      </c>
      <c r="B102" s="75" t="s">
        <v>163</v>
      </c>
      <c r="C102" s="75">
        <v>26.1</v>
      </c>
      <c r="D102" s="46">
        <v>71.189499999999995</v>
      </c>
      <c r="E102" s="78">
        <v>71.926199999999994</v>
      </c>
      <c r="F102" s="75">
        <f t="shared" si="46"/>
        <v>26.200000000000003</v>
      </c>
      <c r="G102" s="46">
        <v>68.24430000000001</v>
      </c>
      <c r="H102" s="78">
        <v>68.580699999999993</v>
      </c>
      <c r="I102" s="46">
        <f t="shared" si="59"/>
        <v>0.73669999999999902</v>
      </c>
      <c r="J102" s="46">
        <f t="shared" si="60"/>
        <v>0.33639999999998338</v>
      </c>
      <c r="K102" s="94">
        <f t="shared" si="61"/>
        <v>9.5383749999993412</v>
      </c>
      <c r="L102" s="95">
        <f t="shared" si="62"/>
        <v>16.012000000000626</v>
      </c>
      <c r="M102" s="93">
        <f t="shared" si="63"/>
        <v>24.449625000000033</v>
      </c>
      <c r="N102" s="61">
        <f t="shared" si="64"/>
        <v>19.076749999998682</v>
      </c>
      <c r="O102" s="61">
        <f t="shared" si="65"/>
        <v>32.024000000001251</v>
      </c>
      <c r="P102" s="61">
        <f t="shared" si="66"/>
        <v>48.899250000000066</v>
      </c>
      <c r="R102" s="61">
        <f t="shared" si="67"/>
        <v>100</v>
      </c>
    </row>
    <row r="103" spans="1:18" x14ac:dyDescent="0.2">
      <c r="A103" s="75"/>
      <c r="B103" s="75"/>
      <c r="D103" s="80"/>
      <c r="G103" s="80"/>
      <c r="H103" s="75"/>
    </row>
    <row r="104" spans="1:18" ht="12.75" x14ac:dyDescent="0.2">
      <c r="A104" s="97" t="s">
        <v>191</v>
      </c>
      <c r="B104" s="79" t="s">
        <v>59</v>
      </c>
      <c r="C104" s="75" t="s">
        <v>51</v>
      </c>
      <c r="D104" s="78" t="s">
        <v>60</v>
      </c>
      <c r="E104" s="78" t="s">
        <v>61</v>
      </c>
      <c r="F104" s="75" t="s">
        <v>51</v>
      </c>
      <c r="G104" s="78" t="s">
        <v>60</v>
      </c>
      <c r="H104" s="78" t="s">
        <v>62</v>
      </c>
      <c r="I104" s="50" t="s">
        <v>63</v>
      </c>
      <c r="J104" s="50" t="s">
        <v>64</v>
      </c>
      <c r="K104" s="61" t="s">
        <v>65</v>
      </c>
      <c r="L104" s="61" t="s">
        <v>66</v>
      </c>
      <c r="M104" s="61" t="s">
        <v>67</v>
      </c>
      <c r="N104" s="61" t="s">
        <v>68</v>
      </c>
      <c r="O104" s="61" t="s">
        <v>69</v>
      </c>
      <c r="P104" s="61" t="s">
        <v>70</v>
      </c>
      <c r="Q104" s="41" t="s">
        <v>149</v>
      </c>
    </row>
    <row r="105" spans="1:18" x14ac:dyDescent="0.2">
      <c r="A105" s="77" t="s">
        <v>80</v>
      </c>
      <c r="B105" s="82" t="s">
        <v>72</v>
      </c>
      <c r="C105" s="77" t="s">
        <v>73</v>
      </c>
      <c r="D105" s="77" t="s">
        <v>73</v>
      </c>
      <c r="E105" s="83" t="s">
        <v>74</v>
      </c>
      <c r="F105" s="77" t="s">
        <v>75</v>
      </c>
      <c r="G105" s="77" t="s">
        <v>75</v>
      </c>
      <c r="H105" s="83" t="s">
        <v>74</v>
      </c>
      <c r="I105" s="66" t="s">
        <v>76</v>
      </c>
      <c r="J105" s="66" t="s">
        <v>76</v>
      </c>
      <c r="K105" s="67" t="s">
        <v>76</v>
      </c>
      <c r="L105" s="67" t="s">
        <v>76</v>
      </c>
      <c r="M105" s="67" t="s">
        <v>76</v>
      </c>
      <c r="N105" s="67" t="s">
        <v>77</v>
      </c>
      <c r="O105" s="67" t="s">
        <v>78</v>
      </c>
      <c r="P105" s="67" t="s">
        <v>79</v>
      </c>
      <c r="Q105" s="46">
        <f>AVERAGE(I112:J112)</f>
        <v>3.9123249999999956</v>
      </c>
    </row>
    <row r="106" spans="1:18" x14ac:dyDescent="0.2">
      <c r="A106" s="76">
        <v>42383</v>
      </c>
      <c r="B106" s="75" t="s">
        <v>177</v>
      </c>
      <c r="C106" s="75">
        <v>1.1000000000000001</v>
      </c>
      <c r="D106" s="46">
        <v>70.823149999999998</v>
      </c>
      <c r="E106" s="78">
        <v>71.306100000000001</v>
      </c>
      <c r="F106" s="75">
        <f t="shared" ref="F106:F126" si="68">C106+0.1</f>
        <v>1.2000000000000002</v>
      </c>
      <c r="G106" s="46">
        <v>63.673500000000004</v>
      </c>
      <c r="H106" s="78">
        <v>63.824199999999998</v>
      </c>
      <c r="I106" s="46">
        <f t="shared" ref="I106" si="69">E106-D106</f>
        <v>0.48295000000000243</v>
      </c>
      <c r="J106" s="46">
        <f t="shared" ref="J106" si="70">H106-G106</f>
        <v>0.15069999999999339</v>
      </c>
      <c r="K106" s="94">
        <f>(J106*1000/25)-$Q$105</f>
        <v>2.1156749999997402</v>
      </c>
      <c r="L106" s="95">
        <f>50-M106-K106</f>
        <v>13.290000000000362</v>
      </c>
      <c r="M106" s="93">
        <f>50-((I106*1000/25)-$Q$105)</f>
        <v>34.594324999999898</v>
      </c>
      <c r="N106" s="61">
        <f>K106/(SUM(K106:M106))*100</f>
        <v>4.2313499999994804</v>
      </c>
      <c r="O106" s="61">
        <f>L106/(SUM(K106:M106))*100</f>
        <v>26.580000000000727</v>
      </c>
      <c r="P106" s="61">
        <f>M106/(SUM(K106:M106))*100</f>
        <v>69.188649999999797</v>
      </c>
      <c r="R106" s="61">
        <f t="shared" ref="R106" si="71">SUM(N106:P106)</f>
        <v>100</v>
      </c>
    </row>
    <row r="107" spans="1:18" x14ac:dyDescent="0.2">
      <c r="A107" s="76">
        <v>42383</v>
      </c>
      <c r="B107" s="75" t="s">
        <v>183</v>
      </c>
      <c r="C107" s="75">
        <v>4.0999999999999996</v>
      </c>
      <c r="D107" s="46">
        <v>71.237200000000001</v>
      </c>
      <c r="E107" s="78">
        <v>71.963999999999999</v>
      </c>
      <c r="F107" s="75">
        <f t="shared" si="68"/>
        <v>4.1999999999999993</v>
      </c>
      <c r="G107" s="46">
        <v>67.121849999999995</v>
      </c>
      <c r="H107" s="78">
        <v>67.440100000000001</v>
      </c>
      <c r="I107" s="46">
        <f t="shared" ref="I107:I111" si="72">E107-D107</f>
        <v>0.72679999999999723</v>
      </c>
      <c r="J107" s="46">
        <f t="shared" ref="J107:J111" si="73">H107-G107</f>
        <v>0.31825000000000614</v>
      </c>
      <c r="K107" s="94">
        <f t="shared" ref="K107:K111" si="74">(J107*1000/25)-$Q$105</f>
        <v>8.81767500000025</v>
      </c>
      <c r="L107" s="95">
        <f t="shared" ref="L107:L111" si="75">50-M107-K107</f>
        <v>16.341999999999643</v>
      </c>
      <c r="M107" s="93">
        <f t="shared" ref="M107:M111" si="76">50-((I107*1000/25)-$Q$105)</f>
        <v>24.840325000000107</v>
      </c>
      <c r="N107" s="61">
        <f t="shared" ref="N107:N111" si="77">K107/(SUM(K107:M107))*100</f>
        <v>17.6353500000005</v>
      </c>
      <c r="O107" s="61">
        <f t="shared" ref="O107:O111" si="78">L107/(SUM(K107:M107))*100</f>
        <v>32.683999999999287</v>
      </c>
      <c r="P107" s="61">
        <f t="shared" ref="P107:P111" si="79">M107/(SUM(K107:M107))*100</f>
        <v>49.680650000000213</v>
      </c>
      <c r="R107" s="61">
        <f t="shared" ref="R107:R111" si="80">SUM(N107:P107)</f>
        <v>100</v>
      </c>
    </row>
    <row r="108" spans="1:18" x14ac:dyDescent="0.2">
      <c r="A108" s="76">
        <v>42383</v>
      </c>
      <c r="B108" s="75" t="s">
        <v>190</v>
      </c>
      <c r="C108" s="75">
        <v>6.1</v>
      </c>
      <c r="D108" s="46">
        <v>71.7393</v>
      </c>
      <c r="E108" s="78">
        <v>72.7286</v>
      </c>
      <c r="F108" s="75">
        <f t="shared" si="68"/>
        <v>6.1999999999999993</v>
      </c>
      <c r="G108" s="46">
        <v>70.402199999999993</v>
      </c>
      <c r="H108" s="78">
        <v>71.090299999999999</v>
      </c>
      <c r="I108" s="46">
        <f t="shared" si="72"/>
        <v>0.98930000000000007</v>
      </c>
      <c r="J108" s="46">
        <f t="shared" si="73"/>
        <v>0.68810000000000571</v>
      </c>
      <c r="K108" s="94">
        <f t="shared" si="74"/>
        <v>23.611675000000233</v>
      </c>
      <c r="L108" s="95">
        <f t="shared" si="75"/>
        <v>12.047999999999774</v>
      </c>
      <c r="M108" s="93">
        <f t="shared" si="76"/>
        <v>14.340324999999993</v>
      </c>
      <c r="N108" s="61">
        <f t="shared" si="77"/>
        <v>47.223350000000465</v>
      </c>
      <c r="O108" s="61">
        <f t="shared" si="78"/>
        <v>24.095999999999549</v>
      </c>
      <c r="P108" s="61">
        <f t="shared" si="79"/>
        <v>28.680649999999986</v>
      </c>
      <c r="R108" s="61">
        <f t="shared" si="80"/>
        <v>100</v>
      </c>
    </row>
    <row r="109" spans="1:18" x14ac:dyDescent="0.2">
      <c r="A109" s="76">
        <v>42383</v>
      </c>
      <c r="B109" s="75" t="s">
        <v>171</v>
      </c>
      <c r="C109" s="75">
        <v>7.1</v>
      </c>
      <c r="D109" s="46">
        <v>72.96629999999999</v>
      </c>
      <c r="E109" s="78">
        <v>73.407600000000002</v>
      </c>
      <c r="F109" s="75">
        <f t="shared" si="68"/>
        <v>7.1999999999999993</v>
      </c>
      <c r="G109" s="46">
        <v>73.03479999999999</v>
      </c>
      <c r="H109" s="78">
        <v>73.256500000000003</v>
      </c>
      <c r="I109" s="46">
        <f t="shared" si="72"/>
        <v>0.44130000000001246</v>
      </c>
      <c r="J109" s="46">
        <f t="shared" si="73"/>
        <v>0.22170000000001266</v>
      </c>
      <c r="K109" s="94">
        <f t="shared" si="74"/>
        <v>4.955675000000511</v>
      </c>
      <c r="L109" s="95">
        <f t="shared" si="75"/>
        <v>8.7839999999999918</v>
      </c>
      <c r="M109" s="93">
        <f t="shared" si="76"/>
        <v>36.260324999999497</v>
      </c>
      <c r="N109" s="61">
        <f t="shared" si="77"/>
        <v>9.911350000001022</v>
      </c>
      <c r="O109" s="61">
        <f t="shared" si="78"/>
        <v>17.567999999999984</v>
      </c>
      <c r="P109" s="61">
        <f t="shared" si="79"/>
        <v>72.520649999998994</v>
      </c>
      <c r="R109" s="61">
        <f t="shared" si="80"/>
        <v>100</v>
      </c>
    </row>
    <row r="110" spans="1:18" x14ac:dyDescent="0.2">
      <c r="A110" s="76">
        <v>42383</v>
      </c>
      <c r="B110" s="75" t="s">
        <v>174</v>
      </c>
      <c r="C110" s="75">
        <v>8.1</v>
      </c>
      <c r="D110" s="46">
        <v>73.610649999999993</v>
      </c>
      <c r="E110" s="78">
        <v>74.292199999999994</v>
      </c>
      <c r="F110" s="75">
        <f t="shared" si="68"/>
        <v>8.1999999999999993</v>
      </c>
      <c r="G110" s="46">
        <v>68.480950000000007</v>
      </c>
      <c r="H110" s="78">
        <v>68.869900000000001</v>
      </c>
      <c r="I110" s="46">
        <f t="shared" si="72"/>
        <v>0.68155000000000143</v>
      </c>
      <c r="J110" s="46">
        <f t="shared" si="73"/>
        <v>0.38894999999999413</v>
      </c>
      <c r="K110" s="94">
        <f t="shared" si="74"/>
        <v>11.64567499999977</v>
      </c>
      <c r="L110" s="95">
        <f t="shared" si="75"/>
        <v>11.704000000000292</v>
      </c>
      <c r="M110" s="93">
        <f t="shared" si="76"/>
        <v>26.650324999999938</v>
      </c>
      <c r="N110" s="61">
        <f t="shared" si="77"/>
        <v>23.291349999999539</v>
      </c>
      <c r="O110" s="61">
        <f t="shared" si="78"/>
        <v>23.408000000000584</v>
      </c>
      <c r="P110" s="61">
        <f t="shared" si="79"/>
        <v>53.30064999999987</v>
      </c>
      <c r="R110" s="61">
        <f t="shared" si="80"/>
        <v>100</v>
      </c>
    </row>
    <row r="111" spans="1:18" x14ac:dyDescent="0.2">
      <c r="A111" s="76">
        <v>42383</v>
      </c>
      <c r="B111" s="75" t="s">
        <v>188</v>
      </c>
      <c r="C111" s="75">
        <v>9.1</v>
      </c>
      <c r="D111" s="46">
        <v>71.957099999999997</v>
      </c>
      <c r="E111" s="78">
        <v>72.453599999999994</v>
      </c>
      <c r="F111" s="75">
        <f t="shared" si="68"/>
        <v>9.1999999999999993</v>
      </c>
      <c r="G111" s="46">
        <v>72.992350000000002</v>
      </c>
      <c r="H111" s="78">
        <v>73.158699999999996</v>
      </c>
      <c r="I111" s="46">
        <f t="shared" si="72"/>
        <v>0.4964999999999975</v>
      </c>
      <c r="J111" s="46">
        <f t="shared" si="73"/>
        <v>0.16634999999999422</v>
      </c>
      <c r="K111" s="94">
        <f t="shared" si="74"/>
        <v>2.7416749999997734</v>
      </c>
      <c r="L111" s="95">
        <f t="shared" si="75"/>
        <v>13.206000000000131</v>
      </c>
      <c r="M111" s="93">
        <f t="shared" si="76"/>
        <v>34.052325000000096</v>
      </c>
      <c r="N111" s="61">
        <f t="shared" si="77"/>
        <v>5.4833499999995468</v>
      </c>
      <c r="O111" s="61">
        <f t="shared" si="78"/>
        <v>26.412000000000262</v>
      </c>
      <c r="P111" s="61">
        <f t="shared" si="79"/>
        <v>68.104650000000191</v>
      </c>
      <c r="R111" s="61">
        <f t="shared" si="80"/>
        <v>100</v>
      </c>
    </row>
    <row r="112" spans="1:18" x14ac:dyDescent="0.2">
      <c r="A112" s="76">
        <v>42383</v>
      </c>
      <c r="B112" s="75" t="s">
        <v>71</v>
      </c>
      <c r="C112" s="75">
        <v>10.1</v>
      </c>
      <c r="D112" s="46">
        <v>72.841999999999999</v>
      </c>
      <c r="E112" s="78">
        <v>76.7547</v>
      </c>
      <c r="F112" s="75">
        <f t="shared" si="68"/>
        <v>10.199999999999999</v>
      </c>
      <c r="G112" s="46">
        <v>72.435450000000003</v>
      </c>
      <c r="H112" s="78">
        <v>76.347399999999993</v>
      </c>
      <c r="I112" s="46">
        <f t="shared" ref="I112:I126" si="81">E112-D112</f>
        <v>3.912700000000001</v>
      </c>
      <c r="J112" s="46">
        <f t="shared" ref="J112:J126" si="82">H112-G112</f>
        <v>3.9119499999999903</v>
      </c>
      <c r="K112" s="94" t="s">
        <v>236</v>
      </c>
      <c r="L112" s="95" t="s">
        <v>236</v>
      </c>
      <c r="M112" s="93" t="s">
        <v>236</v>
      </c>
      <c r="N112" s="61" t="s">
        <v>236</v>
      </c>
      <c r="O112" s="61" t="s">
        <v>236</v>
      </c>
      <c r="P112" s="61" t="s">
        <v>236</v>
      </c>
      <c r="R112" s="61" t="s">
        <v>236</v>
      </c>
    </row>
    <row r="113" spans="1:18" x14ac:dyDescent="0.2">
      <c r="A113" s="76">
        <v>42383</v>
      </c>
      <c r="B113" s="75" t="s">
        <v>185</v>
      </c>
      <c r="C113" s="75">
        <v>11.1</v>
      </c>
      <c r="D113" s="46">
        <v>73.75855</v>
      </c>
      <c r="E113" s="78">
        <v>74.671899999999994</v>
      </c>
      <c r="F113" s="75">
        <f t="shared" si="68"/>
        <v>11.2</v>
      </c>
      <c r="G113" s="46">
        <v>70.508499999999998</v>
      </c>
      <c r="H113" s="78">
        <v>71.067700000000002</v>
      </c>
      <c r="I113" s="46">
        <f t="shared" si="81"/>
        <v>0.91334999999999411</v>
      </c>
      <c r="J113" s="46">
        <f t="shared" si="82"/>
        <v>0.55920000000000414</v>
      </c>
      <c r="K113" s="94">
        <f t="shared" ref="K113:K126" si="83">(J113*1000/25)-$Q$105</f>
        <v>18.45567500000017</v>
      </c>
      <c r="L113" s="95">
        <f t="shared" ref="L113:L126" si="84">50-M113-K113</f>
        <v>14.165999999999599</v>
      </c>
      <c r="M113" s="93">
        <f t="shared" ref="M113:M126" si="85">50-((I113*1000/25)-$Q$105)</f>
        <v>17.378325000000231</v>
      </c>
      <c r="N113" s="61">
        <f t="shared" ref="N113:N126" si="86">K113/(SUM(K113:M113))*100</f>
        <v>36.91135000000034</v>
      </c>
      <c r="O113" s="61">
        <f t="shared" ref="O113:O126" si="87">L113/(SUM(K113:M113))*100</f>
        <v>28.331999999999198</v>
      </c>
      <c r="P113" s="61">
        <f t="shared" ref="P113:P126" si="88">M113/(SUM(K113:M113))*100</f>
        <v>34.756650000000462</v>
      </c>
      <c r="R113" s="61">
        <f t="shared" ref="R113:R126" si="89">SUM(N113:P113)</f>
        <v>100</v>
      </c>
    </row>
    <row r="114" spans="1:18" x14ac:dyDescent="0.2">
      <c r="A114" s="76">
        <v>42383</v>
      </c>
      <c r="B114" s="75" t="s">
        <v>187</v>
      </c>
      <c r="C114" s="75">
        <v>12.1</v>
      </c>
      <c r="D114" s="46">
        <v>72.455000000000013</v>
      </c>
      <c r="E114" s="78">
        <v>73.093199999999996</v>
      </c>
      <c r="F114" s="75">
        <f t="shared" si="68"/>
        <v>12.2</v>
      </c>
      <c r="G114" s="46">
        <v>73.348450000000014</v>
      </c>
      <c r="H114" s="78">
        <v>73.564899999999994</v>
      </c>
      <c r="I114" s="46">
        <f t="shared" si="81"/>
        <v>0.63819999999998345</v>
      </c>
      <c r="J114" s="46">
        <f t="shared" si="82"/>
        <v>0.21644999999998049</v>
      </c>
      <c r="K114" s="94">
        <f t="shared" si="83"/>
        <v>4.745674999999224</v>
      </c>
      <c r="L114" s="95">
        <f t="shared" si="84"/>
        <v>16.870000000000118</v>
      </c>
      <c r="M114" s="93">
        <f t="shared" si="85"/>
        <v>28.384325000000658</v>
      </c>
      <c r="N114" s="61">
        <f t="shared" si="86"/>
        <v>9.4913499999984481</v>
      </c>
      <c r="O114" s="61">
        <f t="shared" si="87"/>
        <v>33.740000000000236</v>
      </c>
      <c r="P114" s="61">
        <f t="shared" si="88"/>
        <v>56.768650000001323</v>
      </c>
      <c r="R114" s="61">
        <f t="shared" si="89"/>
        <v>100</v>
      </c>
    </row>
    <row r="115" spans="1:18" x14ac:dyDescent="0.2">
      <c r="A115" s="76">
        <v>42383</v>
      </c>
      <c r="B115" s="75" t="s">
        <v>184</v>
      </c>
      <c r="C115" s="75">
        <v>13.1</v>
      </c>
      <c r="D115" s="46">
        <v>68.697550000000007</v>
      </c>
      <c r="E115" s="78">
        <v>69.660200000000003</v>
      </c>
      <c r="F115" s="75">
        <f t="shared" si="68"/>
        <v>13.2</v>
      </c>
      <c r="G115" s="46">
        <v>69.041349999999994</v>
      </c>
      <c r="H115" s="78">
        <v>69.312100000000001</v>
      </c>
      <c r="I115" s="46">
        <f t="shared" si="81"/>
        <v>0.96264999999999645</v>
      </c>
      <c r="J115" s="46">
        <f t="shared" si="82"/>
        <v>0.27075000000000671</v>
      </c>
      <c r="K115" s="94">
        <f t="shared" si="83"/>
        <v>6.9176750000002727</v>
      </c>
      <c r="L115" s="95">
        <f t="shared" si="84"/>
        <v>27.67599999999959</v>
      </c>
      <c r="M115" s="93">
        <f t="shared" si="85"/>
        <v>15.406325000000137</v>
      </c>
      <c r="N115" s="61">
        <f t="shared" si="86"/>
        <v>13.835350000000545</v>
      </c>
      <c r="O115" s="61">
        <f t="shared" si="87"/>
        <v>55.35199999999918</v>
      </c>
      <c r="P115" s="61">
        <f t="shared" si="88"/>
        <v>30.812650000000275</v>
      </c>
      <c r="R115" s="61">
        <f t="shared" si="89"/>
        <v>100</v>
      </c>
    </row>
    <row r="116" spans="1:18" x14ac:dyDescent="0.2">
      <c r="A116" s="76">
        <v>42383</v>
      </c>
      <c r="B116" s="75" t="s">
        <v>186</v>
      </c>
      <c r="C116" s="75">
        <v>14.1</v>
      </c>
      <c r="D116" s="46">
        <v>68.68395000000001</v>
      </c>
      <c r="E116" s="78">
        <v>69.610900000000001</v>
      </c>
      <c r="F116" s="75">
        <f t="shared" si="68"/>
        <v>14.2</v>
      </c>
      <c r="G116" s="46">
        <v>69.249500000000012</v>
      </c>
      <c r="H116" s="78">
        <v>69.671099999999996</v>
      </c>
      <c r="I116" s="46">
        <f t="shared" si="81"/>
        <v>0.92694999999999084</v>
      </c>
      <c r="J116" s="46">
        <f t="shared" si="82"/>
        <v>0.42159999999998377</v>
      </c>
      <c r="K116" s="94">
        <f t="shared" si="83"/>
        <v>12.951674999999355</v>
      </c>
      <c r="L116" s="95">
        <f t="shared" si="84"/>
        <v>20.214000000000283</v>
      </c>
      <c r="M116" s="93">
        <f t="shared" si="85"/>
        <v>16.834325000000362</v>
      </c>
      <c r="N116" s="61">
        <f t="shared" si="86"/>
        <v>25.90334999999871</v>
      </c>
      <c r="O116" s="61">
        <f t="shared" si="87"/>
        <v>40.428000000000566</v>
      </c>
      <c r="P116" s="61">
        <f t="shared" si="88"/>
        <v>33.668650000000724</v>
      </c>
      <c r="R116" s="61">
        <f t="shared" si="89"/>
        <v>100</v>
      </c>
    </row>
    <row r="117" spans="1:18" x14ac:dyDescent="0.2">
      <c r="A117" s="76">
        <v>42383</v>
      </c>
      <c r="B117" s="75" t="s">
        <v>189</v>
      </c>
      <c r="C117" s="75">
        <v>15.1</v>
      </c>
      <c r="D117" s="46">
        <v>68.76894999999999</v>
      </c>
      <c r="E117" s="78">
        <v>69.343699999999998</v>
      </c>
      <c r="F117" s="75">
        <f t="shared" si="68"/>
        <v>15.2</v>
      </c>
      <c r="G117" s="46">
        <v>67.238150000000005</v>
      </c>
      <c r="H117" s="78">
        <v>67.389600000000002</v>
      </c>
      <c r="I117" s="46">
        <f t="shared" si="81"/>
        <v>0.57475000000000875</v>
      </c>
      <c r="J117" s="46">
        <f t="shared" si="82"/>
        <v>0.15144999999999698</v>
      </c>
      <c r="K117" s="94">
        <f t="shared" si="83"/>
        <v>2.1456749999998834</v>
      </c>
      <c r="L117" s="95">
        <f t="shared" si="84"/>
        <v>16.932000000000471</v>
      </c>
      <c r="M117" s="93">
        <f t="shared" si="85"/>
        <v>30.922324999999645</v>
      </c>
      <c r="N117" s="61">
        <f t="shared" si="86"/>
        <v>4.2913499999997669</v>
      </c>
      <c r="O117" s="61">
        <f t="shared" si="87"/>
        <v>33.864000000000942</v>
      </c>
      <c r="P117" s="61">
        <f t="shared" si="88"/>
        <v>61.844649999999291</v>
      </c>
      <c r="R117" s="61">
        <f t="shared" si="89"/>
        <v>100</v>
      </c>
    </row>
    <row r="118" spans="1:18" x14ac:dyDescent="0.2">
      <c r="A118" s="76">
        <v>42383</v>
      </c>
      <c r="B118" s="75" t="s">
        <v>173</v>
      </c>
      <c r="C118" s="75">
        <v>16.100000000000001</v>
      </c>
      <c r="D118" s="46">
        <v>68.671099999999996</v>
      </c>
      <c r="E118" s="78">
        <v>69.260400000000004</v>
      </c>
      <c r="F118" s="75">
        <f t="shared" si="68"/>
        <v>16.200000000000003</v>
      </c>
      <c r="G118" s="46">
        <v>69.711799999999997</v>
      </c>
      <c r="H118" s="78">
        <v>70.043599999999998</v>
      </c>
      <c r="I118" s="46">
        <f t="shared" si="81"/>
        <v>0.58930000000000859</v>
      </c>
      <c r="J118" s="46">
        <f t="shared" si="82"/>
        <v>0.33180000000000121</v>
      </c>
      <c r="K118" s="94">
        <f t="shared" si="83"/>
        <v>9.3596750000000526</v>
      </c>
      <c r="L118" s="95">
        <f t="shared" si="84"/>
        <v>10.300000000000296</v>
      </c>
      <c r="M118" s="93">
        <f t="shared" si="85"/>
        <v>30.340324999999652</v>
      </c>
      <c r="N118" s="61">
        <f t="shared" si="86"/>
        <v>18.719350000000105</v>
      </c>
      <c r="O118" s="61">
        <f t="shared" si="87"/>
        <v>20.600000000000591</v>
      </c>
      <c r="P118" s="61">
        <f t="shared" si="88"/>
        <v>60.680649999999304</v>
      </c>
      <c r="R118" s="61">
        <f t="shared" si="89"/>
        <v>100</v>
      </c>
    </row>
    <row r="119" spans="1:18" x14ac:dyDescent="0.2">
      <c r="A119" s="76">
        <v>42383</v>
      </c>
      <c r="B119" s="75" t="s">
        <v>172</v>
      </c>
      <c r="C119" s="75">
        <v>18.100000000000001</v>
      </c>
      <c r="D119" s="46">
        <v>68.666200000000003</v>
      </c>
      <c r="E119" s="78">
        <v>69.328400000000002</v>
      </c>
      <c r="F119" s="75">
        <f t="shared" si="68"/>
        <v>18.200000000000003</v>
      </c>
      <c r="G119" s="46">
        <v>70.475950000000012</v>
      </c>
      <c r="H119" s="78">
        <v>70.894199999999998</v>
      </c>
      <c r="I119" s="46">
        <f t="shared" si="81"/>
        <v>0.66219999999999857</v>
      </c>
      <c r="J119" s="46">
        <f t="shared" si="82"/>
        <v>0.41824999999998624</v>
      </c>
      <c r="K119" s="94">
        <f t="shared" si="83"/>
        <v>12.817674999999454</v>
      </c>
      <c r="L119" s="95">
        <f t="shared" si="84"/>
        <v>9.7580000000004929</v>
      </c>
      <c r="M119" s="93">
        <f t="shared" si="85"/>
        <v>27.424325000000053</v>
      </c>
      <c r="N119" s="61">
        <f t="shared" si="86"/>
        <v>25.635349999998908</v>
      </c>
      <c r="O119" s="61">
        <f t="shared" si="87"/>
        <v>19.516000000000986</v>
      </c>
      <c r="P119" s="61">
        <f t="shared" si="88"/>
        <v>54.848650000000113</v>
      </c>
      <c r="R119" s="61">
        <f t="shared" si="89"/>
        <v>100</v>
      </c>
    </row>
    <row r="120" spans="1:18" x14ac:dyDescent="0.2">
      <c r="A120" s="76">
        <v>42383</v>
      </c>
      <c r="B120" s="75" t="s">
        <v>178</v>
      </c>
      <c r="C120" s="75">
        <v>19.100000000000001</v>
      </c>
      <c r="D120" s="46">
        <v>71.836849999999998</v>
      </c>
      <c r="E120" s="78">
        <v>72.448700000000002</v>
      </c>
      <c r="F120" s="75">
        <f t="shared" si="68"/>
        <v>19.200000000000003</v>
      </c>
      <c r="G120" s="46">
        <v>72.08905</v>
      </c>
      <c r="H120" s="78">
        <v>72.344300000000004</v>
      </c>
      <c r="I120" s="46">
        <f t="shared" si="81"/>
        <v>0.611850000000004</v>
      </c>
      <c r="J120" s="46">
        <f t="shared" si="82"/>
        <v>0.25525000000000375</v>
      </c>
      <c r="K120" s="94">
        <f t="shared" si="83"/>
        <v>6.2976750000001545</v>
      </c>
      <c r="L120" s="95">
        <f t="shared" si="84"/>
        <v>14.26400000000001</v>
      </c>
      <c r="M120" s="93">
        <f t="shared" si="85"/>
        <v>29.438324999999836</v>
      </c>
      <c r="N120" s="61">
        <f t="shared" si="86"/>
        <v>12.595350000000307</v>
      </c>
      <c r="O120" s="61">
        <f t="shared" si="87"/>
        <v>28.52800000000002</v>
      </c>
      <c r="P120" s="61">
        <f t="shared" si="88"/>
        <v>58.876649999999678</v>
      </c>
      <c r="R120" s="61">
        <f t="shared" si="89"/>
        <v>100</v>
      </c>
    </row>
    <row r="121" spans="1:18" x14ac:dyDescent="0.2">
      <c r="A121" s="76">
        <v>42383</v>
      </c>
      <c r="B121" s="75" t="s">
        <v>175</v>
      </c>
      <c r="C121" s="75">
        <v>20.100000000000001</v>
      </c>
      <c r="D121" s="46">
        <v>71.064050000000009</v>
      </c>
      <c r="E121" s="78">
        <v>71.878399999999999</v>
      </c>
      <c r="F121" s="75">
        <f t="shared" si="68"/>
        <v>20.200000000000003</v>
      </c>
      <c r="G121" s="46">
        <v>73.560599999999994</v>
      </c>
      <c r="H121" s="78">
        <v>74.066100000000006</v>
      </c>
      <c r="I121" s="46">
        <f t="shared" si="81"/>
        <v>0.81434999999999036</v>
      </c>
      <c r="J121" s="46">
        <f t="shared" si="82"/>
        <v>0.50550000000001205</v>
      </c>
      <c r="K121" s="94">
        <f t="shared" si="83"/>
        <v>16.307675000000486</v>
      </c>
      <c r="L121" s="95">
        <f t="shared" si="84"/>
        <v>12.353999999999132</v>
      </c>
      <c r="M121" s="93">
        <f t="shared" si="85"/>
        <v>21.338325000000381</v>
      </c>
      <c r="N121" s="61">
        <f t="shared" si="86"/>
        <v>32.615350000000973</v>
      </c>
      <c r="O121" s="61">
        <f t="shared" si="87"/>
        <v>24.707999999998265</v>
      </c>
      <c r="P121" s="61">
        <f t="shared" si="88"/>
        <v>42.676650000000762</v>
      </c>
      <c r="R121" s="61">
        <f t="shared" si="89"/>
        <v>100</v>
      </c>
    </row>
    <row r="122" spans="1:18" x14ac:dyDescent="0.2">
      <c r="A122" s="76">
        <v>42383</v>
      </c>
      <c r="B122" s="75" t="s">
        <v>180</v>
      </c>
      <c r="C122" s="75">
        <v>21.1</v>
      </c>
      <c r="D122" s="46">
        <v>73.268299999999996</v>
      </c>
      <c r="E122" s="78">
        <v>73.804299999999998</v>
      </c>
      <c r="F122" s="75">
        <f t="shared" si="68"/>
        <v>21.200000000000003</v>
      </c>
      <c r="G122" s="46">
        <v>71.852949999999993</v>
      </c>
      <c r="H122" s="78">
        <v>72.047700000000006</v>
      </c>
      <c r="I122" s="46">
        <f t="shared" si="81"/>
        <v>0.53600000000000136</v>
      </c>
      <c r="J122" s="46">
        <f t="shared" si="82"/>
        <v>0.1947500000000133</v>
      </c>
      <c r="K122" s="94">
        <f t="shared" si="83"/>
        <v>3.8776750000005364</v>
      </c>
      <c r="L122" s="95">
        <f t="shared" si="84"/>
        <v>13.649999999999523</v>
      </c>
      <c r="M122" s="93">
        <f t="shared" si="85"/>
        <v>32.472324999999941</v>
      </c>
      <c r="N122" s="61">
        <f t="shared" si="86"/>
        <v>7.7553500000010729</v>
      </c>
      <c r="O122" s="61">
        <f t="shared" si="87"/>
        <v>27.299999999999049</v>
      </c>
      <c r="P122" s="61">
        <f t="shared" si="88"/>
        <v>64.944649999999882</v>
      </c>
      <c r="R122" s="61">
        <f t="shared" si="89"/>
        <v>100</v>
      </c>
    </row>
    <row r="123" spans="1:18" x14ac:dyDescent="0.2">
      <c r="A123" s="76">
        <v>42383</v>
      </c>
      <c r="B123" s="75" t="s">
        <v>179</v>
      </c>
      <c r="C123" s="75">
        <v>22.1</v>
      </c>
      <c r="D123" s="46">
        <v>68.403300000000002</v>
      </c>
      <c r="E123" s="78">
        <v>69.136499999999998</v>
      </c>
      <c r="F123" s="75">
        <f t="shared" si="68"/>
        <v>22.200000000000003</v>
      </c>
      <c r="G123" s="46">
        <v>71.187450000000013</v>
      </c>
      <c r="H123" s="78">
        <v>71.354900000000001</v>
      </c>
      <c r="I123" s="46">
        <f t="shared" si="81"/>
        <v>0.73319999999999652</v>
      </c>
      <c r="J123" s="46">
        <f t="shared" si="82"/>
        <v>0.16744999999998811</v>
      </c>
      <c r="K123" s="94">
        <f t="shared" si="83"/>
        <v>2.7856749999995287</v>
      </c>
      <c r="L123" s="95">
        <f t="shared" si="84"/>
        <v>22.630000000000337</v>
      </c>
      <c r="M123" s="93">
        <f t="shared" si="85"/>
        <v>24.584325000000135</v>
      </c>
      <c r="N123" s="61">
        <f t="shared" si="86"/>
        <v>5.5713499999990574</v>
      </c>
      <c r="O123" s="61">
        <f t="shared" si="87"/>
        <v>45.260000000000673</v>
      </c>
      <c r="P123" s="61">
        <f t="shared" si="88"/>
        <v>49.16865000000027</v>
      </c>
      <c r="R123" s="61">
        <f t="shared" si="89"/>
        <v>100</v>
      </c>
    </row>
    <row r="124" spans="1:18" x14ac:dyDescent="0.2">
      <c r="A124" s="76">
        <v>42383</v>
      </c>
      <c r="B124" s="75" t="s">
        <v>181</v>
      </c>
      <c r="C124" s="75">
        <v>23.1</v>
      </c>
      <c r="D124" s="46">
        <v>71.702650000000006</v>
      </c>
      <c r="E124" s="78">
        <v>72.083799999999997</v>
      </c>
      <c r="F124" s="75">
        <f t="shared" si="68"/>
        <v>23.200000000000003</v>
      </c>
      <c r="G124" s="46">
        <v>71.001249999999999</v>
      </c>
      <c r="H124" s="78">
        <v>71.121700000000004</v>
      </c>
      <c r="I124" s="46">
        <f t="shared" si="81"/>
        <v>0.381149999999991</v>
      </c>
      <c r="J124" s="46">
        <f t="shared" si="82"/>
        <v>0.12045000000000528</v>
      </c>
      <c r="K124" s="94">
        <f t="shared" si="83"/>
        <v>0.90567500000021539</v>
      </c>
      <c r="L124" s="95">
        <f t="shared" si="84"/>
        <v>10.427999999999429</v>
      </c>
      <c r="M124" s="93">
        <f t="shared" si="85"/>
        <v>38.666325000000356</v>
      </c>
      <c r="N124" s="61">
        <f t="shared" si="86"/>
        <v>1.8113500000004308</v>
      </c>
      <c r="O124" s="61">
        <f t="shared" si="87"/>
        <v>20.855999999998858</v>
      </c>
      <c r="P124" s="61">
        <f t="shared" si="88"/>
        <v>77.332650000000712</v>
      </c>
      <c r="R124" s="61">
        <f t="shared" si="89"/>
        <v>100</v>
      </c>
    </row>
    <row r="125" spans="1:18" x14ac:dyDescent="0.2">
      <c r="A125" s="76">
        <v>42383</v>
      </c>
      <c r="B125" s="75" t="s">
        <v>182</v>
      </c>
      <c r="C125" s="75">
        <v>24.1</v>
      </c>
      <c r="D125" s="46">
        <v>71.350849999999994</v>
      </c>
      <c r="E125" s="78">
        <v>71.856399999999994</v>
      </c>
      <c r="F125" s="75">
        <f t="shared" si="68"/>
        <v>24.200000000000003</v>
      </c>
      <c r="G125" s="46">
        <v>71.000599999999991</v>
      </c>
      <c r="H125" s="78">
        <v>71.147300000000001</v>
      </c>
      <c r="I125" s="46">
        <f t="shared" si="81"/>
        <v>0.5055499999999995</v>
      </c>
      <c r="J125" s="46">
        <f t="shared" si="82"/>
        <v>0.14670000000000982</v>
      </c>
      <c r="K125" s="94">
        <f t="shared" si="83"/>
        <v>1.9556750000003973</v>
      </c>
      <c r="L125" s="95">
        <f t="shared" si="84"/>
        <v>14.353999999999587</v>
      </c>
      <c r="M125" s="93">
        <f t="shared" si="85"/>
        <v>33.690325000000016</v>
      </c>
      <c r="N125" s="61">
        <f t="shared" si="86"/>
        <v>3.9113500000007946</v>
      </c>
      <c r="O125" s="61">
        <f t="shared" si="87"/>
        <v>28.707999999999174</v>
      </c>
      <c r="P125" s="61">
        <f t="shared" si="88"/>
        <v>67.380650000000031</v>
      </c>
      <c r="R125" s="61">
        <f t="shared" si="89"/>
        <v>100</v>
      </c>
    </row>
    <row r="126" spans="1:18" x14ac:dyDescent="0.2">
      <c r="A126" s="76">
        <v>42383</v>
      </c>
      <c r="B126" s="75" t="s">
        <v>176</v>
      </c>
      <c r="C126" s="75">
        <v>26.1</v>
      </c>
      <c r="D126" s="46">
        <v>71.189499999999995</v>
      </c>
      <c r="E126" s="78">
        <v>71.603200000000001</v>
      </c>
      <c r="F126" s="75">
        <f t="shared" si="68"/>
        <v>26.200000000000003</v>
      </c>
      <c r="G126" s="46">
        <v>68.24430000000001</v>
      </c>
      <c r="H126" s="78">
        <v>68.383399999999995</v>
      </c>
      <c r="I126" s="46">
        <f t="shared" si="81"/>
        <v>0.41370000000000573</v>
      </c>
      <c r="J126" s="46">
        <f t="shared" si="82"/>
        <v>0.1390999999999849</v>
      </c>
      <c r="K126" s="94">
        <f t="shared" si="83"/>
        <v>1.6516749999994005</v>
      </c>
      <c r="L126" s="95">
        <f t="shared" si="84"/>
        <v>10.984000000000833</v>
      </c>
      <c r="M126" s="93">
        <f t="shared" si="85"/>
        <v>37.364324999999766</v>
      </c>
      <c r="N126" s="61">
        <f t="shared" si="86"/>
        <v>3.303349999998801</v>
      </c>
      <c r="O126" s="61">
        <f t="shared" si="87"/>
        <v>21.968000000001666</v>
      </c>
      <c r="P126" s="61">
        <f t="shared" si="88"/>
        <v>74.728649999999533</v>
      </c>
      <c r="R126" s="61">
        <f t="shared" si="89"/>
        <v>100</v>
      </c>
    </row>
    <row r="127" spans="1:18" x14ac:dyDescent="0.2">
      <c r="A127" s="75"/>
      <c r="B127" s="75"/>
      <c r="D127" s="80"/>
      <c r="G127" s="80"/>
      <c r="H127" s="75"/>
    </row>
    <row r="128" spans="1:18" ht="12.75" x14ac:dyDescent="0.2">
      <c r="A128" s="97" t="s">
        <v>192</v>
      </c>
      <c r="B128" s="79" t="s">
        <v>59</v>
      </c>
      <c r="C128" s="75" t="s">
        <v>51</v>
      </c>
      <c r="D128" s="78" t="s">
        <v>60</v>
      </c>
      <c r="E128" s="78" t="s">
        <v>61</v>
      </c>
      <c r="F128" s="75" t="s">
        <v>51</v>
      </c>
      <c r="G128" s="78" t="s">
        <v>60</v>
      </c>
      <c r="H128" s="78" t="s">
        <v>62</v>
      </c>
      <c r="I128" s="50" t="s">
        <v>63</v>
      </c>
      <c r="J128" s="50" t="s">
        <v>64</v>
      </c>
      <c r="K128" s="61" t="s">
        <v>65</v>
      </c>
      <c r="L128" s="61" t="s">
        <v>66</v>
      </c>
      <c r="M128" s="61" t="s">
        <v>67</v>
      </c>
      <c r="N128" s="61" t="s">
        <v>68</v>
      </c>
      <c r="O128" s="61" t="s">
        <v>69</v>
      </c>
      <c r="P128" s="61" t="s">
        <v>70</v>
      </c>
      <c r="Q128" s="41" t="s">
        <v>149</v>
      </c>
    </row>
    <row r="129" spans="1:18" x14ac:dyDescent="0.2">
      <c r="A129" s="77" t="s">
        <v>80</v>
      </c>
      <c r="B129" s="82" t="s">
        <v>72</v>
      </c>
      <c r="C129" s="77" t="s">
        <v>73</v>
      </c>
      <c r="D129" s="77" t="s">
        <v>73</v>
      </c>
      <c r="E129" s="83" t="s">
        <v>74</v>
      </c>
      <c r="F129" s="77" t="s">
        <v>75</v>
      </c>
      <c r="G129" s="77" t="s">
        <v>75</v>
      </c>
      <c r="H129" s="83" t="s">
        <v>74</v>
      </c>
      <c r="I129" s="66" t="s">
        <v>76</v>
      </c>
      <c r="J129" s="66" t="s">
        <v>76</v>
      </c>
      <c r="K129" s="67" t="s">
        <v>76</v>
      </c>
      <c r="L129" s="67" t="s">
        <v>76</v>
      </c>
      <c r="M129" s="67" t="s">
        <v>76</v>
      </c>
      <c r="N129" s="67" t="s">
        <v>77</v>
      </c>
      <c r="O129" s="67" t="s">
        <v>78</v>
      </c>
      <c r="P129" s="67" t="s">
        <v>79</v>
      </c>
      <c r="Q129" s="46">
        <f>AVERAGE(I136:J136)</f>
        <v>3.9269749999999988</v>
      </c>
    </row>
    <row r="130" spans="1:18" x14ac:dyDescent="0.2">
      <c r="A130" s="76">
        <v>42409</v>
      </c>
      <c r="B130" s="75" t="s">
        <v>205</v>
      </c>
      <c r="C130" s="75">
        <v>1.1000000000000001</v>
      </c>
      <c r="D130" s="46">
        <v>70.823149999999998</v>
      </c>
      <c r="E130" s="78">
        <v>71.272800000000004</v>
      </c>
      <c r="F130" s="75">
        <f t="shared" ref="F130:F150" si="90">C130+0.1</f>
        <v>1.2000000000000002</v>
      </c>
      <c r="G130" s="46">
        <v>63.673500000000004</v>
      </c>
      <c r="H130" s="78">
        <v>63.832599999999999</v>
      </c>
      <c r="I130" s="46">
        <f t="shared" ref="I130" si="91">E130-D130</f>
        <v>0.44965000000000543</v>
      </c>
      <c r="J130" s="46">
        <f t="shared" ref="J130" si="92">H130-G130</f>
        <v>0.15909999999999513</v>
      </c>
      <c r="K130" s="94">
        <f>(J130*1000/25)-$Q$129</f>
        <v>2.4370249999998066</v>
      </c>
      <c r="L130" s="95">
        <f>50-M130-K130</f>
        <v>11.622000000000412</v>
      </c>
      <c r="M130" s="93">
        <f>50-((I130*1000/25)-$Q$129)</f>
        <v>35.940974999999781</v>
      </c>
      <c r="N130" s="61">
        <f>K130/(SUM(K130:M130))*100</f>
        <v>4.8740499999996132</v>
      </c>
      <c r="O130" s="61">
        <f>L130/(SUM(K130:M130))*100</f>
        <v>23.244000000000824</v>
      </c>
      <c r="P130" s="61">
        <f>M130/(SUM(K130:M130))*100</f>
        <v>71.881949999999563</v>
      </c>
      <c r="R130" s="61">
        <f t="shared" ref="R130" si="93">SUM(N130:P130)</f>
        <v>100</v>
      </c>
    </row>
    <row r="131" spans="1:18" x14ac:dyDescent="0.2">
      <c r="A131" s="76">
        <v>42409</v>
      </c>
      <c r="B131" s="75" t="s">
        <v>202</v>
      </c>
      <c r="C131" s="75">
        <v>4.0999999999999996</v>
      </c>
      <c r="D131" s="46">
        <v>71.237200000000001</v>
      </c>
      <c r="E131" s="78">
        <v>71.524199999999993</v>
      </c>
      <c r="F131" s="75">
        <f t="shared" si="90"/>
        <v>4.1999999999999993</v>
      </c>
      <c r="G131" s="46">
        <v>67.121849999999995</v>
      </c>
      <c r="H131" s="78">
        <v>67.241900000000001</v>
      </c>
      <c r="I131" s="46">
        <f t="shared" ref="I131:I135" si="94">E131-D131</f>
        <v>0.28699999999999193</v>
      </c>
      <c r="J131" s="46">
        <f t="shared" ref="J131:J135" si="95">H131-G131</f>
        <v>0.12005000000000621</v>
      </c>
      <c r="K131" s="94">
        <f t="shared" ref="K131:K135" si="96">(J131*1000/25)-$Q$129</f>
        <v>0.87502500000024952</v>
      </c>
      <c r="L131" s="95">
        <f t="shared" ref="L131:L135" si="97">50-M131-K131</f>
        <v>6.6779999999994288</v>
      </c>
      <c r="M131" s="93">
        <f t="shared" ref="M131:M135" si="98">50-((I131*1000/25)-$Q$129)</f>
        <v>42.446975000000322</v>
      </c>
      <c r="N131" s="61">
        <f t="shared" ref="N131:N135" si="99">K131/(SUM(K131:M131))*100</f>
        <v>1.750050000000499</v>
      </c>
      <c r="O131" s="61">
        <f t="shared" ref="O131:O135" si="100">L131/(SUM(K131:M131))*100</f>
        <v>13.355999999998858</v>
      </c>
      <c r="P131" s="61">
        <f t="shared" ref="P131:P135" si="101">M131/(SUM(K131:M131))*100</f>
        <v>84.893950000000643</v>
      </c>
      <c r="R131" s="61">
        <f t="shared" ref="R131:R135" si="102">SUM(N131:P131)</f>
        <v>100</v>
      </c>
    </row>
    <row r="132" spans="1:18" x14ac:dyDescent="0.2">
      <c r="A132" s="76">
        <v>42409</v>
      </c>
      <c r="B132" s="75" t="s">
        <v>206</v>
      </c>
      <c r="C132" s="75">
        <v>6.1</v>
      </c>
      <c r="D132" s="46">
        <v>71.7393</v>
      </c>
      <c r="E132" s="78">
        <v>72.055899999999994</v>
      </c>
      <c r="F132" s="75">
        <f t="shared" si="90"/>
        <v>6.1999999999999993</v>
      </c>
      <c r="G132" s="46">
        <v>70.402199999999993</v>
      </c>
      <c r="H132" s="78">
        <v>70.528999999999996</v>
      </c>
      <c r="I132" s="46">
        <f t="shared" si="94"/>
        <v>0.316599999999994</v>
      </c>
      <c r="J132" s="46">
        <f t="shared" si="95"/>
        <v>0.12680000000000291</v>
      </c>
      <c r="K132" s="94">
        <f t="shared" si="96"/>
        <v>1.1450250000001176</v>
      </c>
      <c r="L132" s="95">
        <f t="shared" si="97"/>
        <v>7.5919999999996435</v>
      </c>
      <c r="M132" s="93">
        <f t="shared" si="98"/>
        <v>41.262975000000239</v>
      </c>
      <c r="N132" s="61">
        <f t="shared" si="99"/>
        <v>2.2900500000002353</v>
      </c>
      <c r="O132" s="61">
        <f t="shared" si="100"/>
        <v>15.183999999999287</v>
      </c>
      <c r="P132" s="61">
        <f t="shared" si="101"/>
        <v>82.525950000000478</v>
      </c>
      <c r="R132" s="61">
        <f t="shared" si="102"/>
        <v>100</v>
      </c>
    </row>
    <row r="133" spans="1:18" x14ac:dyDescent="0.2">
      <c r="A133" s="76">
        <v>42409</v>
      </c>
      <c r="B133" s="75" t="s">
        <v>195</v>
      </c>
      <c r="C133" s="75">
        <v>7.1</v>
      </c>
      <c r="D133" s="46">
        <v>72.96629999999999</v>
      </c>
      <c r="E133" s="78">
        <v>73.390199999999993</v>
      </c>
      <c r="F133" s="75">
        <f t="shared" si="90"/>
        <v>7.1999999999999993</v>
      </c>
      <c r="G133" s="46">
        <v>73.03479999999999</v>
      </c>
      <c r="H133" s="78">
        <v>73.195300000000003</v>
      </c>
      <c r="I133" s="46">
        <f t="shared" si="94"/>
        <v>0.42390000000000327</v>
      </c>
      <c r="J133" s="46">
        <f t="shared" si="95"/>
        <v>0.16050000000001319</v>
      </c>
      <c r="K133" s="94">
        <f t="shared" si="96"/>
        <v>2.4930250000005287</v>
      </c>
      <c r="L133" s="95">
        <f t="shared" si="97"/>
        <v>10.535999999999603</v>
      </c>
      <c r="M133" s="93">
        <f t="shared" si="98"/>
        <v>36.970974999999868</v>
      </c>
      <c r="N133" s="61">
        <f t="shared" si="99"/>
        <v>4.9860500000010575</v>
      </c>
      <c r="O133" s="61">
        <f t="shared" si="100"/>
        <v>21.071999999999207</v>
      </c>
      <c r="P133" s="61">
        <f t="shared" si="101"/>
        <v>73.941949999999736</v>
      </c>
      <c r="R133" s="61">
        <f t="shared" si="102"/>
        <v>100</v>
      </c>
    </row>
    <row r="134" spans="1:18" x14ac:dyDescent="0.2">
      <c r="A134" s="76">
        <v>42409</v>
      </c>
      <c r="B134" s="75" t="s">
        <v>200</v>
      </c>
      <c r="C134" s="75">
        <v>8.1</v>
      </c>
      <c r="D134" s="46">
        <v>73.610649999999993</v>
      </c>
      <c r="E134" s="78">
        <v>74.088999999999999</v>
      </c>
      <c r="F134" s="75">
        <f t="shared" si="90"/>
        <v>8.1999999999999993</v>
      </c>
      <c r="G134" s="46">
        <v>68.480950000000007</v>
      </c>
      <c r="H134" s="78">
        <v>68.717399999999998</v>
      </c>
      <c r="I134" s="46">
        <f t="shared" si="94"/>
        <v>0.47835000000000605</v>
      </c>
      <c r="J134" s="46">
        <f t="shared" si="95"/>
        <v>0.23644999999999072</v>
      </c>
      <c r="K134" s="94">
        <f t="shared" si="96"/>
        <v>5.5310249999996302</v>
      </c>
      <c r="L134" s="95">
        <f t="shared" si="97"/>
        <v>9.676000000000613</v>
      </c>
      <c r="M134" s="93">
        <f t="shared" si="98"/>
        <v>34.792974999999757</v>
      </c>
      <c r="N134" s="61">
        <f t="shared" si="99"/>
        <v>11.06204999999926</v>
      </c>
      <c r="O134" s="61">
        <f t="shared" si="100"/>
        <v>19.352000000001226</v>
      </c>
      <c r="P134" s="61">
        <f t="shared" si="101"/>
        <v>69.585949999999514</v>
      </c>
      <c r="R134" s="61">
        <f t="shared" si="102"/>
        <v>100</v>
      </c>
    </row>
    <row r="135" spans="1:18" x14ac:dyDescent="0.2">
      <c r="A135" s="76">
        <v>42409</v>
      </c>
      <c r="B135" s="75" t="s">
        <v>203</v>
      </c>
      <c r="C135" s="75">
        <v>9.1</v>
      </c>
      <c r="D135" s="46">
        <v>71.957099999999997</v>
      </c>
      <c r="E135" s="78">
        <v>72.248900000000006</v>
      </c>
      <c r="F135" s="75">
        <f t="shared" si="90"/>
        <v>9.1999999999999993</v>
      </c>
      <c r="G135" s="46">
        <v>72.992350000000002</v>
      </c>
      <c r="H135" s="78">
        <v>73.108699999999999</v>
      </c>
      <c r="I135" s="46">
        <f t="shared" si="94"/>
        <v>0.29180000000000916</v>
      </c>
      <c r="J135" s="46">
        <f t="shared" si="95"/>
        <v>0.11634999999999707</v>
      </c>
      <c r="K135" s="94">
        <f t="shared" si="96"/>
        <v>0.7270249999998839</v>
      </c>
      <c r="L135" s="95">
        <f t="shared" si="97"/>
        <v>7.0180000000004839</v>
      </c>
      <c r="M135" s="93">
        <f t="shared" si="98"/>
        <v>42.254974999999632</v>
      </c>
      <c r="N135" s="61">
        <f t="shared" si="99"/>
        <v>1.4540499999997678</v>
      </c>
      <c r="O135" s="61">
        <f t="shared" si="100"/>
        <v>14.036000000000968</v>
      </c>
      <c r="P135" s="61">
        <f t="shared" si="101"/>
        <v>84.509949999999264</v>
      </c>
      <c r="R135" s="61">
        <f t="shared" si="102"/>
        <v>100</v>
      </c>
    </row>
    <row r="136" spans="1:18" x14ac:dyDescent="0.2">
      <c r="A136" s="76">
        <v>42409</v>
      </c>
      <c r="B136" s="75" t="s">
        <v>71</v>
      </c>
      <c r="C136" s="75">
        <v>10.1</v>
      </c>
      <c r="D136" s="46">
        <v>72.841999999999999</v>
      </c>
      <c r="E136" s="78">
        <v>76.769300000000001</v>
      </c>
      <c r="F136" s="75">
        <f t="shared" si="90"/>
        <v>10.199999999999999</v>
      </c>
      <c r="G136" s="46">
        <v>72.435450000000003</v>
      </c>
      <c r="H136" s="78">
        <v>76.362099999999998</v>
      </c>
      <c r="I136" s="46">
        <f t="shared" ref="I136:I150" si="103">E136-D136</f>
        <v>3.9273000000000025</v>
      </c>
      <c r="J136" s="46">
        <f t="shared" ref="J136:J150" si="104">H136-G136</f>
        <v>3.9266499999999951</v>
      </c>
      <c r="K136" s="94" t="s">
        <v>236</v>
      </c>
      <c r="L136" s="95" t="s">
        <v>236</v>
      </c>
      <c r="M136" s="93" t="s">
        <v>236</v>
      </c>
      <c r="N136" s="61" t="s">
        <v>236</v>
      </c>
      <c r="O136" s="61" t="s">
        <v>236</v>
      </c>
      <c r="P136" s="61" t="s">
        <v>236</v>
      </c>
      <c r="R136" s="61" t="s">
        <v>236</v>
      </c>
    </row>
    <row r="137" spans="1:18" x14ac:dyDescent="0.2">
      <c r="A137" s="76">
        <v>42409</v>
      </c>
      <c r="B137" s="75" t="s">
        <v>211</v>
      </c>
      <c r="C137" s="75">
        <v>11.1</v>
      </c>
      <c r="D137" s="46">
        <v>73.75855</v>
      </c>
      <c r="E137" s="78">
        <v>74.568799999999996</v>
      </c>
      <c r="F137" s="75">
        <f t="shared" si="90"/>
        <v>11.2</v>
      </c>
      <c r="G137" s="46">
        <v>70.508499999999998</v>
      </c>
      <c r="H137" s="78">
        <v>70.6952</v>
      </c>
      <c r="I137" s="46">
        <f t="shared" si="103"/>
        <v>0.81024999999999636</v>
      </c>
      <c r="J137" s="46">
        <f t="shared" si="104"/>
        <v>0.18670000000000186</v>
      </c>
      <c r="K137" s="94">
        <f t="shared" ref="K137:K150" si="105">(J137*1000/25)-$Q$129</f>
        <v>3.5410250000000758</v>
      </c>
      <c r="L137" s="95">
        <f t="shared" ref="L137:L150" si="106">50-M137-K137</f>
        <v>24.94199999999978</v>
      </c>
      <c r="M137" s="93">
        <f t="shared" ref="M137:M150" si="107">50-((I137*1000/25)-$Q$129)</f>
        <v>21.516975000000144</v>
      </c>
      <c r="N137" s="61">
        <f t="shared" ref="N137:N150" si="108">K137/(SUM(K137:M137))*100</f>
        <v>7.0820500000001525</v>
      </c>
      <c r="O137" s="61">
        <f t="shared" ref="O137:O150" si="109">L137/(SUM(K137:M137))*100</f>
        <v>49.88399999999956</v>
      </c>
      <c r="P137" s="61">
        <f t="shared" ref="P137:P150" si="110">M137/(SUM(K137:M137))*100</f>
        <v>43.033950000000289</v>
      </c>
      <c r="R137" s="61">
        <f t="shared" ref="R137:R150" si="111">SUM(N137:P137)</f>
        <v>100</v>
      </c>
    </row>
    <row r="138" spans="1:18" x14ac:dyDescent="0.2">
      <c r="A138" s="76">
        <v>42409</v>
      </c>
      <c r="B138" s="75" t="s">
        <v>209</v>
      </c>
      <c r="C138" s="75">
        <v>12.1</v>
      </c>
      <c r="D138" s="46">
        <v>72.455000000000013</v>
      </c>
      <c r="E138" s="78">
        <v>73.162700000000001</v>
      </c>
      <c r="F138" s="75">
        <f t="shared" si="90"/>
        <v>12.2</v>
      </c>
      <c r="G138" s="46">
        <v>73.348450000000014</v>
      </c>
      <c r="H138" s="78">
        <v>73.508899999999997</v>
      </c>
      <c r="I138" s="46">
        <f t="shared" si="103"/>
        <v>0.70769999999998845</v>
      </c>
      <c r="J138" s="46">
        <f t="shared" si="104"/>
        <v>0.16044999999998311</v>
      </c>
      <c r="K138" s="94">
        <f t="shared" si="105"/>
        <v>2.4910249999993255</v>
      </c>
      <c r="L138" s="95">
        <f t="shared" si="106"/>
        <v>21.890000000000214</v>
      </c>
      <c r="M138" s="93">
        <f t="shared" si="107"/>
        <v>25.618975000000461</v>
      </c>
      <c r="N138" s="61">
        <f t="shared" si="108"/>
        <v>4.9820499999986509</v>
      </c>
      <c r="O138" s="61">
        <f t="shared" si="109"/>
        <v>43.780000000000427</v>
      </c>
      <c r="P138" s="61">
        <f t="shared" si="110"/>
        <v>51.237950000000922</v>
      </c>
      <c r="R138" s="61">
        <f t="shared" si="111"/>
        <v>100</v>
      </c>
    </row>
    <row r="139" spans="1:18" x14ac:dyDescent="0.2">
      <c r="A139" s="76">
        <v>42409</v>
      </c>
      <c r="B139" s="75" t="s">
        <v>204</v>
      </c>
      <c r="C139" s="75">
        <v>13.1</v>
      </c>
      <c r="D139" s="46">
        <v>68.697550000000007</v>
      </c>
      <c r="E139" s="78">
        <v>69.135999999999996</v>
      </c>
      <c r="F139" s="75">
        <f t="shared" si="90"/>
        <v>13.2</v>
      </c>
      <c r="G139" s="46">
        <v>69.041349999999994</v>
      </c>
      <c r="H139" s="78">
        <v>69.201999999999998</v>
      </c>
      <c r="I139" s="46">
        <f t="shared" si="103"/>
        <v>0.4384499999999889</v>
      </c>
      <c r="J139" s="46">
        <f t="shared" si="104"/>
        <v>0.16065000000000396</v>
      </c>
      <c r="K139" s="94">
        <f t="shared" si="105"/>
        <v>2.4990250000001595</v>
      </c>
      <c r="L139" s="95">
        <f t="shared" si="106"/>
        <v>11.111999999999398</v>
      </c>
      <c r="M139" s="93">
        <f t="shared" si="107"/>
        <v>36.388975000000443</v>
      </c>
      <c r="N139" s="61">
        <f t="shared" si="108"/>
        <v>4.998050000000319</v>
      </c>
      <c r="O139" s="61">
        <f t="shared" si="109"/>
        <v>22.223999999998796</v>
      </c>
      <c r="P139" s="61">
        <f t="shared" si="110"/>
        <v>72.777950000000885</v>
      </c>
      <c r="R139" s="61">
        <f t="shared" si="111"/>
        <v>100</v>
      </c>
    </row>
    <row r="140" spans="1:18" x14ac:dyDescent="0.2">
      <c r="A140" s="76">
        <v>42409</v>
      </c>
      <c r="B140" s="75" t="s">
        <v>207</v>
      </c>
      <c r="C140" s="75">
        <v>14.1</v>
      </c>
      <c r="D140" s="46">
        <v>68.68395000000001</v>
      </c>
      <c r="E140" s="78">
        <v>69.217399999999998</v>
      </c>
      <c r="F140" s="75">
        <f t="shared" si="90"/>
        <v>14.2</v>
      </c>
      <c r="G140" s="46">
        <v>69.249500000000012</v>
      </c>
      <c r="H140" s="78">
        <v>69.470100000000002</v>
      </c>
      <c r="I140" s="46">
        <f t="shared" si="103"/>
        <v>0.53344999999998777</v>
      </c>
      <c r="J140" s="46">
        <f t="shared" si="104"/>
        <v>0.22059999999999036</v>
      </c>
      <c r="K140" s="94">
        <f t="shared" si="105"/>
        <v>4.8970249999996156</v>
      </c>
      <c r="L140" s="95">
        <f t="shared" si="106"/>
        <v>12.513999999999896</v>
      </c>
      <c r="M140" s="93">
        <f t="shared" si="107"/>
        <v>32.588975000000488</v>
      </c>
      <c r="N140" s="61">
        <f t="shared" si="108"/>
        <v>9.7940499999992312</v>
      </c>
      <c r="O140" s="61">
        <f t="shared" si="109"/>
        <v>25.027999999999796</v>
      </c>
      <c r="P140" s="61">
        <f t="shared" si="110"/>
        <v>65.177950000000976</v>
      </c>
      <c r="R140" s="61">
        <f t="shared" si="111"/>
        <v>100</v>
      </c>
    </row>
    <row r="141" spans="1:18" x14ac:dyDescent="0.2">
      <c r="A141" s="76">
        <v>42409</v>
      </c>
      <c r="B141" s="75" t="s">
        <v>194</v>
      </c>
      <c r="C141" s="75">
        <v>15.1</v>
      </c>
      <c r="D141" s="46">
        <v>68.76894999999999</v>
      </c>
      <c r="E141" s="78">
        <v>69.340400000000002</v>
      </c>
      <c r="F141" s="75">
        <f t="shared" si="90"/>
        <v>15.2</v>
      </c>
      <c r="G141" s="46">
        <v>67.238150000000005</v>
      </c>
      <c r="H141" s="78">
        <v>67.457899999999995</v>
      </c>
      <c r="I141" s="46">
        <f t="shared" si="103"/>
        <v>0.57145000000001289</v>
      </c>
      <c r="J141" s="46">
        <f t="shared" si="104"/>
        <v>0.21974999999999056</v>
      </c>
      <c r="K141" s="94">
        <f t="shared" si="105"/>
        <v>4.8630249999996238</v>
      </c>
      <c r="L141" s="95">
        <f t="shared" si="106"/>
        <v>14.068000000000893</v>
      </c>
      <c r="M141" s="93">
        <f t="shared" si="107"/>
        <v>31.068974999999483</v>
      </c>
      <c r="N141" s="61">
        <f t="shared" si="108"/>
        <v>9.7260499999992476</v>
      </c>
      <c r="O141" s="61">
        <f t="shared" si="109"/>
        <v>28.136000000001786</v>
      </c>
      <c r="P141" s="61">
        <f t="shared" si="110"/>
        <v>62.137949999998966</v>
      </c>
      <c r="R141" s="61">
        <f t="shared" si="111"/>
        <v>100</v>
      </c>
    </row>
    <row r="142" spans="1:18" x14ac:dyDescent="0.2">
      <c r="A142" s="76">
        <v>42409</v>
      </c>
      <c r="B142" s="75" t="s">
        <v>198</v>
      </c>
      <c r="C142" s="75">
        <v>16.100000000000001</v>
      </c>
      <c r="D142" s="46">
        <v>68.671099999999996</v>
      </c>
      <c r="E142" s="78">
        <v>69.185199999999995</v>
      </c>
      <c r="F142" s="75">
        <f t="shared" si="90"/>
        <v>16.200000000000003</v>
      </c>
      <c r="G142" s="46">
        <v>69.711799999999997</v>
      </c>
      <c r="H142" s="78">
        <v>69.920500000000004</v>
      </c>
      <c r="I142" s="46">
        <f t="shared" si="103"/>
        <v>0.51409999999999911</v>
      </c>
      <c r="J142" s="46">
        <f t="shared" si="104"/>
        <v>0.20870000000000744</v>
      </c>
      <c r="K142" s="94">
        <f t="shared" si="105"/>
        <v>4.4210250000002986</v>
      </c>
      <c r="L142" s="95">
        <f t="shared" si="106"/>
        <v>12.215999999999667</v>
      </c>
      <c r="M142" s="93">
        <f t="shared" si="107"/>
        <v>33.362975000000034</v>
      </c>
      <c r="N142" s="61">
        <f t="shared" si="108"/>
        <v>8.8420500000005973</v>
      </c>
      <c r="O142" s="61">
        <f t="shared" si="109"/>
        <v>24.431999999999334</v>
      </c>
      <c r="P142" s="61">
        <f t="shared" si="110"/>
        <v>66.725950000000068</v>
      </c>
      <c r="R142" s="61">
        <f t="shared" si="111"/>
        <v>100</v>
      </c>
    </row>
    <row r="143" spans="1:18" x14ac:dyDescent="0.2">
      <c r="A143" s="76">
        <v>42409</v>
      </c>
      <c r="B143" s="75" t="s">
        <v>193</v>
      </c>
      <c r="C143" s="75">
        <v>18.100000000000001</v>
      </c>
      <c r="D143" s="46">
        <v>68.666200000000003</v>
      </c>
      <c r="E143" s="78">
        <v>69.340599999999995</v>
      </c>
      <c r="F143" s="75">
        <f t="shared" si="90"/>
        <v>18.200000000000003</v>
      </c>
      <c r="G143" s="46">
        <v>70.475950000000012</v>
      </c>
      <c r="H143" s="78">
        <v>70.714600000000004</v>
      </c>
      <c r="I143" s="46">
        <f t="shared" si="103"/>
        <v>0.67439999999999145</v>
      </c>
      <c r="J143" s="46">
        <f t="shared" si="104"/>
        <v>0.2386499999999927</v>
      </c>
      <c r="K143" s="94">
        <f t="shared" si="105"/>
        <v>5.6190249999997093</v>
      </c>
      <c r="L143" s="95">
        <f t="shared" si="106"/>
        <v>17.42999999999995</v>
      </c>
      <c r="M143" s="93">
        <f t="shared" si="107"/>
        <v>26.950975000000341</v>
      </c>
      <c r="N143" s="61">
        <f t="shared" si="108"/>
        <v>11.238049999999419</v>
      </c>
      <c r="O143" s="61">
        <f t="shared" si="109"/>
        <v>34.8599999999999</v>
      </c>
      <c r="P143" s="61">
        <f t="shared" si="110"/>
        <v>53.901950000000689</v>
      </c>
      <c r="R143" s="61">
        <f t="shared" si="111"/>
        <v>100</v>
      </c>
    </row>
    <row r="144" spans="1:18" x14ac:dyDescent="0.2">
      <c r="A144" s="76">
        <v>42409</v>
      </c>
      <c r="B144" s="75" t="s">
        <v>197</v>
      </c>
      <c r="C144" s="75">
        <v>19.100000000000001</v>
      </c>
      <c r="D144" s="46">
        <v>71.836849999999998</v>
      </c>
      <c r="E144" s="78">
        <v>72.761200000000002</v>
      </c>
      <c r="F144" s="75">
        <f t="shared" si="90"/>
        <v>19.200000000000003</v>
      </c>
      <c r="G144" s="46">
        <v>72.08905</v>
      </c>
      <c r="H144" s="78">
        <v>72.292299999999997</v>
      </c>
      <c r="I144" s="46">
        <f t="shared" si="103"/>
        <v>0.924350000000004</v>
      </c>
      <c r="J144" s="46">
        <f t="shared" si="104"/>
        <v>0.20324999999999704</v>
      </c>
      <c r="K144" s="94">
        <f t="shared" si="105"/>
        <v>4.203024999999883</v>
      </c>
      <c r="L144" s="95">
        <f t="shared" si="106"/>
        <v>28.844000000000278</v>
      </c>
      <c r="M144" s="93">
        <f t="shared" si="107"/>
        <v>16.952974999999839</v>
      </c>
      <c r="N144" s="61">
        <f t="shared" si="108"/>
        <v>8.406049999999766</v>
      </c>
      <c r="O144" s="61">
        <f t="shared" si="109"/>
        <v>57.688000000000564</v>
      </c>
      <c r="P144" s="61">
        <f t="shared" si="110"/>
        <v>33.905949999999677</v>
      </c>
      <c r="R144" s="61">
        <f t="shared" si="111"/>
        <v>100</v>
      </c>
    </row>
    <row r="145" spans="1:18" x14ac:dyDescent="0.2">
      <c r="A145" s="76">
        <v>42409</v>
      </c>
      <c r="B145" s="75" t="s">
        <v>196</v>
      </c>
      <c r="C145" s="75">
        <v>20.100000000000001</v>
      </c>
      <c r="D145" s="46">
        <v>71.064050000000009</v>
      </c>
      <c r="E145" s="78">
        <v>71.891099999999994</v>
      </c>
      <c r="F145" s="75">
        <f t="shared" si="90"/>
        <v>20.200000000000003</v>
      </c>
      <c r="G145" s="46">
        <v>73.560599999999994</v>
      </c>
      <c r="H145" s="78">
        <v>73.728700000000003</v>
      </c>
      <c r="I145" s="46">
        <f t="shared" si="103"/>
        <v>0.82704999999998563</v>
      </c>
      <c r="J145" s="46">
        <f t="shared" si="104"/>
        <v>0.16810000000000969</v>
      </c>
      <c r="K145" s="94">
        <f t="shared" si="105"/>
        <v>2.7970250000003887</v>
      </c>
      <c r="L145" s="95">
        <f t="shared" si="106"/>
        <v>26.357999999999038</v>
      </c>
      <c r="M145" s="93">
        <f t="shared" si="107"/>
        <v>20.844975000000574</v>
      </c>
      <c r="N145" s="61">
        <f t="shared" si="108"/>
        <v>5.5940500000007773</v>
      </c>
      <c r="O145" s="61">
        <f t="shared" si="109"/>
        <v>52.715999999998076</v>
      </c>
      <c r="P145" s="61">
        <f t="shared" si="110"/>
        <v>41.689950000001147</v>
      </c>
      <c r="R145" s="61">
        <f t="shared" si="111"/>
        <v>100</v>
      </c>
    </row>
    <row r="146" spans="1:18" x14ac:dyDescent="0.2">
      <c r="A146" s="76">
        <v>42409</v>
      </c>
      <c r="B146" s="75" t="s">
        <v>210</v>
      </c>
      <c r="C146" s="75">
        <v>21.1</v>
      </c>
      <c r="D146" s="46">
        <v>73.268299999999996</v>
      </c>
      <c r="E146" s="78">
        <v>74.068399999999997</v>
      </c>
      <c r="F146" s="75">
        <f t="shared" si="90"/>
        <v>21.200000000000003</v>
      </c>
      <c r="G146" s="46">
        <v>71.852949999999993</v>
      </c>
      <c r="H146" s="78">
        <v>72.054000000000002</v>
      </c>
      <c r="I146" s="46">
        <f t="shared" si="103"/>
        <v>0.80010000000000048</v>
      </c>
      <c r="J146" s="46">
        <f t="shared" si="104"/>
        <v>0.20105000000000928</v>
      </c>
      <c r="K146" s="94">
        <f t="shared" si="105"/>
        <v>4.1150250000003723</v>
      </c>
      <c r="L146" s="95">
        <f t="shared" si="106"/>
        <v>23.961999999999648</v>
      </c>
      <c r="M146" s="93">
        <f t="shared" si="107"/>
        <v>21.92297499999998</v>
      </c>
      <c r="N146" s="61">
        <f t="shared" si="108"/>
        <v>8.2300500000007446</v>
      </c>
      <c r="O146" s="61">
        <f t="shared" si="109"/>
        <v>47.923999999999296</v>
      </c>
      <c r="P146" s="61">
        <f t="shared" si="110"/>
        <v>43.845949999999959</v>
      </c>
      <c r="R146" s="61">
        <f t="shared" si="111"/>
        <v>100</v>
      </c>
    </row>
    <row r="147" spans="1:18" x14ac:dyDescent="0.2">
      <c r="A147" s="76">
        <v>42409</v>
      </c>
      <c r="B147" s="75" t="s">
        <v>201</v>
      </c>
      <c r="C147" s="75">
        <v>22.1</v>
      </c>
      <c r="D147" s="46">
        <v>68.403300000000002</v>
      </c>
      <c r="E147" s="78">
        <v>68.665199999999999</v>
      </c>
      <c r="F147" s="75">
        <f t="shared" si="90"/>
        <v>22.200000000000003</v>
      </c>
      <c r="G147" s="46">
        <v>71.187450000000013</v>
      </c>
      <c r="H147" s="78">
        <v>71.303700000000006</v>
      </c>
      <c r="I147" s="46">
        <f t="shared" si="103"/>
        <v>0.26189999999999714</v>
      </c>
      <c r="J147" s="46">
        <f t="shared" si="104"/>
        <v>0.11624999999999375</v>
      </c>
      <c r="K147" s="94">
        <f t="shared" si="105"/>
        <v>0.72302499999975112</v>
      </c>
      <c r="L147" s="95">
        <f t="shared" si="106"/>
        <v>5.8260000000001355</v>
      </c>
      <c r="M147" s="93">
        <f t="shared" si="107"/>
        <v>43.450975000000113</v>
      </c>
      <c r="N147" s="61">
        <f t="shared" si="108"/>
        <v>1.4460499999995022</v>
      </c>
      <c r="O147" s="61">
        <f t="shared" si="109"/>
        <v>11.652000000000271</v>
      </c>
      <c r="P147" s="61">
        <f t="shared" si="110"/>
        <v>86.901950000000227</v>
      </c>
      <c r="R147" s="61">
        <f t="shared" si="111"/>
        <v>100</v>
      </c>
    </row>
    <row r="148" spans="1:18" x14ac:dyDescent="0.2">
      <c r="A148" s="76">
        <v>42409</v>
      </c>
      <c r="B148" s="75" t="s">
        <v>199</v>
      </c>
      <c r="C148" s="75">
        <v>23.1</v>
      </c>
      <c r="D148" s="46">
        <v>71.702650000000006</v>
      </c>
      <c r="E148" s="78">
        <v>72.087400000000002</v>
      </c>
      <c r="F148" s="75">
        <f t="shared" si="90"/>
        <v>23.200000000000003</v>
      </c>
      <c r="G148" s="46">
        <v>71.001249999999999</v>
      </c>
      <c r="H148" s="78">
        <v>71.133799999999994</v>
      </c>
      <c r="I148" s="46">
        <f t="shared" si="103"/>
        <v>0.38474999999999682</v>
      </c>
      <c r="J148" s="46">
        <f t="shared" si="104"/>
        <v>0.13254999999999484</v>
      </c>
      <c r="K148" s="94">
        <f t="shared" si="105"/>
        <v>1.3750249999997948</v>
      </c>
      <c r="L148" s="95">
        <f t="shared" si="106"/>
        <v>10.088000000000079</v>
      </c>
      <c r="M148" s="93">
        <f t="shared" si="107"/>
        <v>38.536975000000126</v>
      </c>
      <c r="N148" s="61">
        <f t="shared" si="108"/>
        <v>2.7500499999995895</v>
      </c>
      <c r="O148" s="61">
        <f t="shared" si="109"/>
        <v>20.176000000000158</v>
      </c>
      <c r="P148" s="61">
        <f t="shared" si="110"/>
        <v>77.073950000000252</v>
      </c>
      <c r="R148" s="61">
        <f t="shared" si="111"/>
        <v>100</v>
      </c>
    </row>
    <row r="149" spans="1:18" x14ac:dyDescent="0.2">
      <c r="A149" s="76">
        <v>42409</v>
      </c>
      <c r="B149" s="75" t="s">
        <v>208</v>
      </c>
      <c r="C149" s="75">
        <v>24.1</v>
      </c>
      <c r="D149" s="46">
        <v>71.350849999999994</v>
      </c>
      <c r="E149" s="78">
        <v>71.644199999999998</v>
      </c>
      <c r="F149" s="75">
        <f t="shared" si="90"/>
        <v>24.200000000000003</v>
      </c>
      <c r="G149" s="46">
        <v>71.000599999999991</v>
      </c>
      <c r="H149" s="78">
        <v>71.113100000000003</v>
      </c>
      <c r="I149" s="46">
        <f t="shared" si="103"/>
        <v>0.29335000000000377</v>
      </c>
      <c r="J149" s="46">
        <f t="shared" si="104"/>
        <v>0.11250000000001137</v>
      </c>
      <c r="K149" s="94">
        <f t="shared" si="105"/>
        <v>0.57302500000045598</v>
      </c>
      <c r="L149" s="95">
        <f t="shared" si="106"/>
        <v>7.2339999999996962</v>
      </c>
      <c r="M149" s="93">
        <f t="shared" si="107"/>
        <v>42.192974999999848</v>
      </c>
      <c r="N149" s="61">
        <f t="shared" si="108"/>
        <v>1.146050000000912</v>
      </c>
      <c r="O149" s="61">
        <f t="shared" si="109"/>
        <v>14.467999999999392</v>
      </c>
      <c r="P149" s="61">
        <f t="shared" si="110"/>
        <v>84.385949999999696</v>
      </c>
      <c r="R149" s="61">
        <f t="shared" si="111"/>
        <v>100</v>
      </c>
    </row>
    <row r="150" spans="1:18" x14ac:dyDescent="0.2">
      <c r="A150" s="76">
        <v>42409</v>
      </c>
      <c r="B150" s="75" t="s">
        <v>212</v>
      </c>
      <c r="C150" s="75">
        <v>26.1</v>
      </c>
      <c r="D150" s="46">
        <v>71.189499999999995</v>
      </c>
      <c r="E150" s="78">
        <v>72.064099999999996</v>
      </c>
      <c r="F150" s="75">
        <f t="shared" si="90"/>
        <v>26.200000000000003</v>
      </c>
      <c r="G150" s="46">
        <v>68.24430000000001</v>
      </c>
      <c r="H150" s="78">
        <v>68.5</v>
      </c>
      <c r="I150" s="46">
        <f t="shared" si="103"/>
        <v>0.87460000000000093</v>
      </c>
      <c r="J150" s="46">
        <f t="shared" si="104"/>
        <v>0.25569999999999027</v>
      </c>
      <c r="K150" s="94">
        <f t="shared" si="105"/>
        <v>6.301024999999612</v>
      </c>
      <c r="L150" s="95">
        <f t="shared" si="106"/>
        <v>24.756000000000427</v>
      </c>
      <c r="M150" s="93">
        <f t="shared" si="107"/>
        <v>18.942974999999961</v>
      </c>
      <c r="N150" s="61">
        <f t="shared" si="108"/>
        <v>12.602049999999224</v>
      </c>
      <c r="O150" s="61">
        <f t="shared" si="109"/>
        <v>49.512000000000853</v>
      </c>
      <c r="P150" s="61">
        <f t="shared" si="110"/>
        <v>37.885949999999923</v>
      </c>
      <c r="R150" s="61">
        <f t="shared" si="111"/>
        <v>100</v>
      </c>
    </row>
    <row r="151" spans="1:18" x14ac:dyDescent="0.2">
      <c r="A151" s="75"/>
      <c r="B151" s="75"/>
      <c r="D151" s="80"/>
      <c r="G151" s="80"/>
      <c r="H151" s="75"/>
    </row>
    <row r="152" spans="1:18" ht="12.75" x14ac:dyDescent="0.2">
      <c r="A152" s="97" t="s">
        <v>213</v>
      </c>
      <c r="B152" s="79" t="s">
        <v>59</v>
      </c>
      <c r="C152" s="75" t="s">
        <v>51</v>
      </c>
      <c r="D152" s="78" t="s">
        <v>60</v>
      </c>
      <c r="E152" s="78" t="s">
        <v>61</v>
      </c>
      <c r="F152" s="75" t="s">
        <v>51</v>
      </c>
      <c r="G152" s="78" t="s">
        <v>60</v>
      </c>
      <c r="H152" s="78" t="s">
        <v>62</v>
      </c>
      <c r="I152" s="50" t="s">
        <v>63</v>
      </c>
      <c r="J152" s="50" t="s">
        <v>64</v>
      </c>
      <c r="K152" s="61" t="s">
        <v>65</v>
      </c>
      <c r="L152" s="61" t="s">
        <v>66</v>
      </c>
      <c r="M152" s="61" t="s">
        <v>67</v>
      </c>
      <c r="N152" s="61" t="s">
        <v>68</v>
      </c>
      <c r="O152" s="61" t="s">
        <v>69</v>
      </c>
      <c r="P152" s="61" t="s">
        <v>70</v>
      </c>
      <c r="Q152" s="41" t="s">
        <v>149</v>
      </c>
    </row>
    <row r="153" spans="1:18" x14ac:dyDescent="0.2">
      <c r="A153" s="77" t="s">
        <v>80</v>
      </c>
      <c r="B153" s="82" t="s">
        <v>72</v>
      </c>
      <c r="C153" s="77" t="s">
        <v>73</v>
      </c>
      <c r="D153" s="77" t="s">
        <v>73</v>
      </c>
      <c r="E153" s="83" t="s">
        <v>74</v>
      </c>
      <c r="F153" s="77" t="s">
        <v>75</v>
      </c>
      <c r="G153" s="77" t="s">
        <v>75</v>
      </c>
      <c r="H153" s="83" t="s">
        <v>74</v>
      </c>
      <c r="I153" s="66" t="s">
        <v>76</v>
      </c>
      <c r="J153" s="66" t="s">
        <v>76</v>
      </c>
      <c r="K153" s="67" t="s">
        <v>76</v>
      </c>
      <c r="L153" s="67" t="s">
        <v>76</v>
      </c>
      <c r="M153" s="67" t="s">
        <v>76</v>
      </c>
      <c r="N153" s="67" t="s">
        <v>77</v>
      </c>
      <c r="O153" s="67" t="s">
        <v>78</v>
      </c>
      <c r="P153" s="67" t="s">
        <v>79</v>
      </c>
      <c r="Q153" s="46">
        <f>AVERAGE(I174:J174)</f>
        <v>3.9180500000000009</v>
      </c>
    </row>
    <row r="154" spans="1:18" x14ac:dyDescent="0.2">
      <c r="A154" s="76">
        <v>42423</v>
      </c>
      <c r="B154" s="75" t="s">
        <v>222</v>
      </c>
      <c r="C154" s="75">
        <v>1.1000000000000001</v>
      </c>
      <c r="D154" s="46">
        <v>70.823149999999998</v>
      </c>
      <c r="E154" s="78">
        <v>71.322699999999998</v>
      </c>
      <c r="F154" s="75">
        <f t="shared" ref="F154:F174" si="112">C154+0.1</f>
        <v>1.2000000000000002</v>
      </c>
      <c r="G154" s="46">
        <v>63.673500000000004</v>
      </c>
      <c r="H154" s="78">
        <v>63.862900000000003</v>
      </c>
      <c r="I154" s="46">
        <f t="shared" ref="I154" si="113">E154-D154</f>
        <v>0.49954999999999927</v>
      </c>
      <c r="J154" s="46">
        <f t="shared" ref="J154" si="114">H154-G154</f>
        <v>0.18939999999999912</v>
      </c>
      <c r="K154" s="94">
        <f>(J154*1000/25)-$Q$153</f>
        <v>3.6579499999999641</v>
      </c>
      <c r="L154" s="95">
        <f>50-M154-K154</f>
        <v>12.406000000000006</v>
      </c>
      <c r="M154" s="93">
        <f>50-((I154*1000/25)-$Q$153)</f>
        <v>33.93605000000003</v>
      </c>
      <c r="N154" s="61">
        <f>K154/(SUM(K154:M154))*100</f>
        <v>7.3158999999999281</v>
      </c>
      <c r="O154" s="61">
        <f>L154/(SUM(K154:M154))*100</f>
        <v>24.812000000000012</v>
      </c>
      <c r="P154" s="61">
        <f>M154/(SUM(K154:M154))*100</f>
        <v>67.87210000000006</v>
      </c>
      <c r="R154" s="61">
        <f t="shared" ref="R154" si="115">SUM(N154:P154)</f>
        <v>100</v>
      </c>
    </row>
    <row r="155" spans="1:18" x14ac:dyDescent="0.2">
      <c r="A155" s="76">
        <v>42423</v>
      </c>
      <c r="B155" s="75" t="s">
        <v>224</v>
      </c>
      <c r="C155" s="75">
        <v>4.0999999999999996</v>
      </c>
      <c r="D155" s="46">
        <v>71.237200000000001</v>
      </c>
      <c r="E155" s="78">
        <v>71.991399999999999</v>
      </c>
      <c r="F155" s="75">
        <f t="shared" si="112"/>
        <v>4.1999999999999993</v>
      </c>
      <c r="G155" s="46">
        <v>67.121849999999995</v>
      </c>
      <c r="H155" s="78">
        <v>67.513599999999997</v>
      </c>
      <c r="I155" s="46">
        <f t="shared" ref="I155:I173" si="116">E155-D155</f>
        <v>0.75419999999999732</v>
      </c>
      <c r="J155" s="46">
        <f t="shared" ref="J155:J173" si="117">H155-G155</f>
        <v>0.39175000000000182</v>
      </c>
      <c r="K155" s="94">
        <f t="shared" ref="K155:K173" si="118">(J155*1000/25)-$Q$153</f>
        <v>11.751950000000072</v>
      </c>
      <c r="L155" s="95">
        <f t="shared" ref="L155:L173" si="119">50-M155-K155</f>
        <v>14.49799999999982</v>
      </c>
      <c r="M155" s="93">
        <f t="shared" ref="M155:M173" si="120">50-((I155*1000/25)-$Q$153)</f>
        <v>23.750050000000108</v>
      </c>
      <c r="N155" s="61">
        <f t="shared" ref="N155:N173" si="121">K155/(SUM(K155:M155))*100</f>
        <v>23.503900000000144</v>
      </c>
      <c r="O155" s="61">
        <f t="shared" ref="O155:O173" si="122">L155/(SUM(K155:M155))*100</f>
        <v>28.99599999999964</v>
      </c>
      <c r="P155" s="61">
        <f t="shared" ref="P155:P173" si="123">M155/(SUM(K155:M155))*100</f>
        <v>47.500100000000216</v>
      </c>
      <c r="R155" s="61">
        <f t="shared" ref="R155:R173" si="124">SUM(N155:P155)</f>
        <v>100</v>
      </c>
    </row>
    <row r="156" spans="1:18" x14ac:dyDescent="0.2">
      <c r="A156" s="76">
        <v>42423</v>
      </c>
      <c r="B156" s="75" t="s">
        <v>219</v>
      </c>
      <c r="C156" s="75">
        <v>6.1</v>
      </c>
      <c r="D156" s="46">
        <v>71.7393</v>
      </c>
      <c r="E156" s="78">
        <v>72.456500000000005</v>
      </c>
      <c r="F156" s="75">
        <f t="shared" si="112"/>
        <v>6.1999999999999993</v>
      </c>
      <c r="G156" s="46">
        <v>70.402199999999993</v>
      </c>
      <c r="H156" s="78">
        <v>70.566900000000004</v>
      </c>
      <c r="I156" s="46">
        <f t="shared" si="116"/>
        <v>0.71720000000000539</v>
      </c>
      <c r="J156" s="46">
        <f t="shared" si="117"/>
        <v>0.1647000000000105</v>
      </c>
      <c r="K156" s="94">
        <f t="shared" si="118"/>
        <v>2.6699500000004193</v>
      </c>
      <c r="L156" s="95">
        <f t="shared" si="119"/>
        <v>22.099999999999795</v>
      </c>
      <c r="M156" s="93">
        <f t="shared" si="120"/>
        <v>25.230049999999785</v>
      </c>
      <c r="N156" s="61">
        <f t="shared" si="121"/>
        <v>5.3399000000008385</v>
      </c>
      <c r="O156" s="61">
        <f t="shared" si="122"/>
        <v>44.199999999999591</v>
      </c>
      <c r="P156" s="61">
        <f t="shared" si="123"/>
        <v>50.460099999999578</v>
      </c>
      <c r="R156" s="61">
        <f t="shared" si="124"/>
        <v>100</v>
      </c>
    </row>
    <row r="157" spans="1:18" x14ac:dyDescent="0.2">
      <c r="A157" s="76">
        <v>42423</v>
      </c>
      <c r="B157" s="75" t="s">
        <v>233</v>
      </c>
      <c r="C157" s="75">
        <v>7.1</v>
      </c>
      <c r="D157" s="46">
        <v>72.96629999999999</v>
      </c>
      <c r="E157" s="78">
        <v>73.894000000000005</v>
      </c>
      <c r="F157" s="75">
        <f t="shared" si="112"/>
        <v>7.1999999999999993</v>
      </c>
      <c r="G157" s="46">
        <v>73.03479999999999</v>
      </c>
      <c r="H157" s="78">
        <v>73.646900000000002</v>
      </c>
      <c r="I157" s="46">
        <f t="shared" si="116"/>
        <v>0.92770000000001573</v>
      </c>
      <c r="J157" s="46">
        <f t="shared" si="117"/>
        <v>0.6121000000000123</v>
      </c>
      <c r="K157" s="94">
        <f t="shared" si="118"/>
        <v>20.565950000000491</v>
      </c>
      <c r="L157" s="95">
        <f t="shared" si="119"/>
        <v>12.624000000000137</v>
      </c>
      <c r="M157" s="93">
        <f t="shared" si="120"/>
        <v>16.810049999999372</v>
      </c>
      <c r="N157" s="61">
        <f t="shared" si="121"/>
        <v>41.131900000000982</v>
      </c>
      <c r="O157" s="61">
        <f t="shared" si="122"/>
        <v>25.248000000000275</v>
      </c>
      <c r="P157" s="61">
        <f t="shared" si="123"/>
        <v>33.620099999998743</v>
      </c>
      <c r="R157" s="61">
        <f t="shared" si="124"/>
        <v>100</v>
      </c>
    </row>
    <row r="158" spans="1:18" x14ac:dyDescent="0.2">
      <c r="A158" s="76">
        <v>42423</v>
      </c>
      <c r="B158" s="75" t="s">
        <v>218</v>
      </c>
      <c r="C158" s="75">
        <v>8.1</v>
      </c>
      <c r="D158" s="46">
        <v>73.610649999999993</v>
      </c>
      <c r="E158" s="78">
        <v>74.277699999999996</v>
      </c>
      <c r="F158" s="75">
        <f t="shared" si="112"/>
        <v>8.1999999999999993</v>
      </c>
      <c r="G158" s="46">
        <v>68.480950000000007</v>
      </c>
      <c r="H158" s="78">
        <v>68.657700000000006</v>
      </c>
      <c r="I158" s="46">
        <f t="shared" si="116"/>
        <v>0.66705000000000325</v>
      </c>
      <c r="J158" s="46">
        <f t="shared" si="117"/>
        <v>0.17674999999999841</v>
      </c>
      <c r="K158" s="94">
        <f t="shared" si="118"/>
        <v>3.1519499999999354</v>
      </c>
      <c r="L158" s="95">
        <f t="shared" si="119"/>
        <v>19.612000000000194</v>
      </c>
      <c r="M158" s="93">
        <f t="shared" si="120"/>
        <v>27.236049999999871</v>
      </c>
      <c r="N158" s="61">
        <f t="shared" si="121"/>
        <v>6.3038999999998708</v>
      </c>
      <c r="O158" s="61">
        <f t="shared" si="122"/>
        <v>39.224000000000387</v>
      </c>
      <c r="P158" s="61">
        <f t="shared" si="123"/>
        <v>54.472099999999749</v>
      </c>
      <c r="R158" s="61">
        <f t="shared" si="124"/>
        <v>100</v>
      </c>
    </row>
    <row r="159" spans="1:18" x14ac:dyDescent="0.2">
      <c r="A159" s="76">
        <v>42423</v>
      </c>
      <c r="B159" s="75" t="s">
        <v>230</v>
      </c>
      <c r="C159" s="75">
        <v>9.1</v>
      </c>
      <c r="D159" s="46">
        <v>71.957099999999997</v>
      </c>
      <c r="E159" s="78">
        <v>72.390799999999999</v>
      </c>
      <c r="F159" s="75">
        <f t="shared" si="112"/>
        <v>9.1999999999999993</v>
      </c>
      <c r="G159" s="46">
        <v>72.992350000000002</v>
      </c>
      <c r="H159" s="78">
        <v>73.143299999999996</v>
      </c>
      <c r="I159" s="46">
        <f t="shared" si="116"/>
        <v>0.43370000000000175</v>
      </c>
      <c r="J159" s="46">
        <f t="shared" si="117"/>
        <v>0.15094999999999459</v>
      </c>
      <c r="K159" s="94">
        <f t="shared" si="118"/>
        <v>2.1199499999997826</v>
      </c>
      <c r="L159" s="95">
        <f t="shared" si="119"/>
        <v>11.310000000000286</v>
      </c>
      <c r="M159" s="93">
        <f t="shared" si="120"/>
        <v>36.570049999999931</v>
      </c>
      <c r="N159" s="61">
        <f t="shared" si="121"/>
        <v>4.2398999999995652</v>
      </c>
      <c r="O159" s="61">
        <f t="shared" si="122"/>
        <v>22.620000000000573</v>
      </c>
      <c r="P159" s="61">
        <f t="shared" si="123"/>
        <v>73.140099999999862</v>
      </c>
      <c r="R159" s="61">
        <f t="shared" si="124"/>
        <v>100</v>
      </c>
    </row>
    <row r="160" spans="1:18" x14ac:dyDescent="0.2">
      <c r="A160" s="76">
        <v>42423</v>
      </c>
      <c r="B160" s="75" t="s">
        <v>223</v>
      </c>
      <c r="C160" s="75">
        <v>10.1</v>
      </c>
      <c r="D160" s="46">
        <v>72.841999999999999</v>
      </c>
      <c r="E160" s="78">
        <v>73.674000000000007</v>
      </c>
      <c r="F160" s="75">
        <f t="shared" si="112"/>
        <v>10.199999999999999</v>
      </c>
      <c r="G160" s="46">
        <v>72.435450000000003</v>
      </c>
      <c r="H160" s="78">
        <v>72.931899999999999</v>
      </c>
      <c r="I160" s="46">
        <f t="shared" si="116"/>
        <v>0.83200000000000784</v>
      </c>
      <c r="J160" s="46">
        <f t="shared" si="117"/>
        <v>0.49644999999999584</v>
      </c>
      <c r="K160" s="94">
        <f t="shared" si="118"/>
        <v>15.939949999999833</v>
      </c>
      <c r="L160" s="95">
        <f t="shared" si="119"/>
        <v>13.42200000000048</v>
      </c>
      <c r="M160" s="93">
        <f t="shared" si="120"/>
        <v>20.638049999999687</v>
      </c>
      <c r="N160" s="61">
        <f t="shared" si="121"/>
        <v>31.879899999999665</v>
      </c>
      <c r="O160" s="61">
        <f t="shared" si="122"/>
        <v>26.84400000000096</v>
      </c>
      <c r="P160" s="61">
        <f t="shared" si="123"/>
        <v>41.276099999999374</v>
      </c>
      <c r="R160" s="61">
        <f t="shared" si="124"/>
        <v>100</v>
      </c>
    </row>
    <row r="161" spans="1:18" x14ac:dyDescent="0.2">
      <c r="A161" s="76">
        <v>42423</v>
      </c>
      <c r="B161" s="75" t="s">
        <v>220</v>
      </c>
      <c r="C161" s="75">
        <v>11.1</v>
      </c>
      <c r="D161" s="46">
        <v>73.75855</v>
      </c>
      <c r="E161" s="78">
        <v>74.198800000000006</v>
      </c>
      <c r="F161" s="75">
        <f t="shared" si="112"/>
        <v>11.2</v>
      </c>
      <c r="G161" s="46">
        <v>70.508499999999998</v>
      </c>
      <c r="H161" s="78">
        <v>70.667900000000003</v>
      </c>
      <c r="I161" s="46">
        <f t="shared" si="116"/>
        <v>0.44025000000000603</v>
      </c>
      <c r="J161" s="46">
        <f t="shared" si="117"/>
        <v>0.15940000000000509</v>
      </c>
      <c r="K161" s="94">
        <f t="shared" si="118"/>
        <v>2.4579500000002028</v>
      </c>
      <c r="L161" s="95">
        <f t="shared" si="119"/>
        <v>11.234000000000037</v>
      </c>
      <c r="M161" s="93">
        <f t="shared" si="120"/>
        <v>36.30804999999976</v>
      </c>
      <c r="N161" s="61">
        <f t="shared" si="121"/>
        <v>4.9159000000004056</v>
      </c>
      <c r="O161" s="61">
        <f t="shared" si="122"/>
        <v>22.468000000000075</v>
      </c>
      <c r="P161" s="61">
        <f t="shared" si="123"/>
        <v>72.61609999999952</v>
      </c>
      <c r="R161" s="61">
        <f t="shared" si="124"/>
        <v>100</v>
      </c>
    </row>
    <row r="162" spans="1:18" x14ac:dyDescent="0.2">
      <c r="A162" s="76">
        <v>42423</v>
      </c>
      <c r="B162" s="75" t="s">
        <v>216</v>
      </c>
      <c r="C162" s="75">
        <v>12.1</v>
      </c>
      <c r="D162" s="46">
        <v>72.455000000000013</v>
      </c>
      <c r="E162" s="78">
        <v>73.189099999999996</v>
      </c>
      <c r="F162" s="75">
        <f t="shared" si="112"/>
        <v>12.2</v>
      </c>
      <c r="G162" s="46">
        <v>73.348450000000014</v>
      </c>
      <c r="H162" s="78">
        <v>73.584699999999998</v>
      </c>
      <c r="I162" s="46">
        <f t="shared" si="116"/>
        <v>0.73409999999998377</v>
      </c>
      <c r="J162" s="46">
        <f t="shared" si="117"/>
        <v>0.23624999999998408</v>
      </c>
      <c r="K162" s="94">
        <f t="shared" si="118"/>
        <v>5.5319499999993624</v>
      </c>
      <c r="L162" s="95">
        <f t="shared" si="119"/>
        <v>19.913999999999987</v>
      </c>
      <c r="M162" s="93">
        <f t="shared" si="120"/>
        <v>24.55405000000065</v>
      </c>
      <c r="N162" s="61">
        <f t="shared" si="121"/>
        <v>11.063899999998725</v>
      </c>
      <c r="O162" s="61">
        <f t="shared" si="122"/>
        <v>39.827999999999975</v>
      </c>
      <c r="P162" s="61">
        <f t="shared" si="123"/>
        <v>49.108100000001301</v>
      </c>
      <c r="R162" s="61">
        <f t="shared" si="124"/>
        <v>100</v>
      </c>
    </row>
    <row r="163" spans="1:18" x14ac:dyDescent="0.2">
      <c r="A163" s="76">
        <v>42423</v>
      </c>
      <c r="B163" s="75" t="s">
        <v>217</v>
      </c>
      <c r="C163" s="75">
        <v>13.1</v>
      </c>
      <c r="D163" s="46">
        <v>68.697550000000007</v>
      </c>
      <c r="E163" s="78">
        <v>69.593000000000004</v>
      </c>
      <c r="F163" s="75">
        <f t="shared" si="112"/>
        <v>13.2</v>
      </c>
      <c r="G163" s="46">
        <v>69.041349999999994</v>
      </c>
      <c r="H163" s="78">
        <v>69.557500000000005</v>
      </c>
      <c r="I163" s="46">
        <f t="shared" si="116"/>
        <v>0.89544999999999675</v>
      </c>
      <c r="J163" s="46">
        <f t="shared" si="117"/>
        <v>0.51615000000001032</v>
      </c>
      <c r="K163" s="94">
        <f t="shared" si="118"/>
        <v>16.727950000000412</v>
      </c>
      <c r="L163" s="95">
        <f t="shared" si="119"/>
        <v>15.171999999999457</v>
      </c>
      <c r="M163" s="93">
        <f t="shared" si="120"/>
        <v>18.100050000000131</v>
      </c>
      <c r="N163" s="61">
        <f t="shared" si="121"/>
        <v>33.455900000000824</v>
      </c>
      <c r="O163" s="61">
        <f t="shared" si="122"/>
        <v>30.343999999998918</v>
      </c>
      <c r="P163" s="61">
        <f t="shared" si="123"/>
        <v>36.200100000000262</v>
      </c>
      <c r="R163" s="61">
        <f t="shared" si="124"/>
        <v>100</v>
      </c>
    </row>
    <row r="164" spans="1:18" x14ac:dyDescent="0.2">
      <c r="A164" s="76">
        <v>42423</v>
      </c>
      <c r="B164" s="75" t="s">
        <v>229</v>
      </c>
      <c r="C164" s="75">
        <v>14.1</v>
      </c>
      <c r="D164" s="46">
        <v>68.68395000000001</v>
      </c>
      <c r="E164" s="78">
        <v>69.185299999999998</v>
      </c>
      <c r="F164" s="75">
        <f t="shared" si="112"/>
        <v>14.2</v>
      </c>
      <c r="G164" s="46">
        <v>69.249500000000012</v>
      </c>
      <c r="H164" s="78">
        <v>69.433899999999994</v>
      </c>
      <c r="I164" s="46">
        <f t="shared" si="116"/>
        <v>0.50134999999998797</v>
      </c>
      <c r="J164" s="46">
        <f t="shared" si="117"/>
        <v>0.18439999999998236</v>
      </c>
      <c r="K164" s="94">
        <f t="shared" si="118"/>
        <v>3.4579499999992933</v>
      </c>
      <c r="L164" s="95">
        <f t="shared" si="119"/>
        <v>12.678000000000225</v>
      </c>
      <c r="M164" s="93">
        <f t="shared" si="120"/>
        <v>33.864050000000482</v>
      </c>
      <c r="N164" s="61">
        <f t="shared" si="121"/>
        <v>6.9158999999985866</v>
      </c>
      <c r="O164" s="61">
        <f t="shared" si="122"/>
        <v>25.356000000000449</v>
      </c>
      <c r="P164" s="61">
        <f t="shared" si="123"/>
        <v>67.728100000000964</v>
      </c>
      <c r="R164" s="61">
        <f t="shared" si="124"/>
        <v>100</v>
      </c>
    </row>
    <row r="165" spans="1:18" x14ac:dyDescent="0.2">
      <c r="A165" s="76">
        <v>42423</v>
      </c>
      <c r="B165" s="75" t="s">
        <v>225</v>
      </c>
      <c r="C165" s="75">
        <v>15.1</v>
      </c>
      <c r="D165" s="46">
        <v>68.76894999999999</v>
      </c>
      <c r="E165" s="78">
        <v>69.145099999999999</v>
      </c>
      <c r="F165" s="75">
        <f t="shared" si="112"/>
        <v>15.2</v>
      </c>
      <c r="G165" s="46">
        <v>67.238150000000005</v>
      </c>
      <c r="H165" s="78">
        <v>67.3767</v>
      </c>
      <c r="I165" s="46">
        <f t="shared" si="116"/>
        <v>0.37615000000000975</v>
      </c>
      <c r="J165" s="46">
        <f t="shared" si="117"/>
        <v>0.13854999999999507</v>
      </c>
      <c r="K165" s="94">
        <f t="shared" si="118"/>
        <v>1.6239499999998017</v>
      </c>
      <c r="L165" s="95">
        <f t="shared" si="119"/>
        <v>9.5040000000005875</v>
      </c>
      <c r="M165" s="93">
        <f t="shared" si="120"/>
        <v>38.872049999999611</v>
      </c>
      <c r="N165" s="61">
        <f t="shared" si="121"/>
        <v>3.247899999999603</v>
      </c>
      <c r="O165" s="61">
        <f t="shared" si="122"/>
        <v>19.008000000001175</v>
      </c>
      <c r="P165" s="61">
        <f t="shared" si="123"/>
        <v>77.744099999999221</v>
      </c>
      <c r="R165" s="61">
        <f t="shared" si="124"/>
        <v>100</v>
      </c>
    </row>
    <row r="166" spans="1:18" x14ac:dyDescent="0.2">
      <c r="A166" s="76">
        <v>42423</v>
      </c>
      <c r="B166" s="75" t="s">
        <v>228</v>
      </c>
      <c r="C166" s="75">
        <v>16.100000000000001</v>
      </c>
      <c r="D166" s="46">
        <v>68.671099999999996</v>
      </c>
      <c r="E166" s="78">
        <v>69.137799999999999</v>
      </c>
      <c r="F166" s="75">
        <f t="shared" si="112"/>
        <v>16.200000000000003</v>
      </c>
      <c r="G166" s="46">
        <v>69.711799999999997</v>
      </c>
      <c r="H166" s="78">
        <v>69.891800000000003</v>
      </c>
      <c r="I166" s="46">
        <f t="shared" si="116"/>
        <v>0.466700000000003</v>
      </c>
      <c r="J166" s="46">
        <f t="shared" si="117"/>
        <v>0.18000000000000682</v>
      </c>
      <c r="K166" s="94">
        <f t="shared" si="118"/>
        <v>3.2819500000002719</v>
      </c>
      <c r="L166" s="95">
        <f t="shared" si="119"/>
        <v>11.467999999999847</v>
      </c>
      <c r="M166" s="93">
        <f t="shared" si="120"/>
        <v>35.250049999999881</v>
      </c>
      <c r="N166" s="61">
        <f t="shared" si="121"/>
        <v>6.5639000000005439</v>
      </c>
      <c r="O166" s="61">
        <f t="shared" si="122"/>
        <v>22.935999999999694</v>
      </c>
      <c r="P166" s="61">
        <f t="shared" si="123"/>
        <v>70.500099999999762</v>
      </c>
      <c r="R166" s="61">
        <f t="shared" si="124"/>
        <v>100</v>
      </c>
    </row>
    <row r="167" spans="1:18" x14ac:dyDescent="0.2">
      <c r="A167" s="76">
        <v>42423</v>
      </c>
      <c r="B167" s="75" t="s">
        <v>231</v>
      </c>
      <c r="C167" s="75">
        <v>18.100000000000001</v>
      </c>
      <c r="D167" s="46">
        <v>68.666200000000003</v>
      </c>
      <c r="E167" s="78">
        <v>69.0501</v>
      </c>
      <c r="F167" s="75">
        <f t="shared" si="112"/>
        <v>18.200000000000003</v>
      </c>
      <c r="G167" s="46">
        <v>70.475950000000012</v>
      </c>
      <c r="H167" s="78">
        <v>70.613200000000006</v>
      </c>
      <c r="I167" s="46">
        <f t="shared" si="116"/>
        <v>0.38389999999999702</v>
      </c>
      <c r="J167" s="46">
        <f t="shared" si="117"/>
        <v>0.13724999999999454</v>
      </c>
      <c r="K167" s="94">
        <f t="shared" si="118"/>
        <v>1.5719499999997808</v>
      </c>
      <c r="L167" s="95">
        <f t="shared" si="119"/>
        <v>9.8660000000000991</v>
      </c>
      <c r="M167" s="93">
        <f t="shared" si="120"/>
        <v>38.56205000000012</v>
      </c>
      <c r="N167" s="61">
        <f t="shared" si="121"/>
        <v>3.1438999999995616</v>
      </c>
      <c r="O167" s="61">
        <f t="shared" si="122"/>
        <v>19.732000000000198</v>
      </c>
      <c r="P167" s="61">
        <f t="shared" si="123"/>
        <v>77.12410000000024</v>
      </c>
      <c r="R167" s="61">
        <f t="shared" si="124"/>
        <v>100</v>
      </c>
    </row>
    <row r="168" spans="1:18" x14ac:dyDescent="0.2">
      <c r="A168" s="76">
        <v>42423</v>
      </c>
      <c r="B168" s="75" t="s">
        <v>221</v>
      </c>
      <c r="C168" s="75">
        <v>19.100000000000001</v>
      </c>
      <c r="D168" s="46">
        <v>71.836849999999998</v>
      </c>
      <c r="E168" s="78">
        <v>72.210800000000006</v>
      </c>
      <c r="F168" s="75">
        <f t="shared" si="112"/>
        <v>19.200000000000003</v>
      </c>
      <c r="G168" s="46">
        <v>72.08905</v>
      </c>
      <c r="H168" s="78">
        <v>72.240200000000002</v>
      </c>
      <c r="I168" s="46">
        <f t="shared" si="116"/>
        <v>0.37395000000000778</v>
      </c>
      <c r="J168" s="46">
        <f t="shared" si="117"/>
        <v>0.15115000000000123</v>
      </c>
      <c r="K168" s="94">
        <f t="shared" si="118"/>
        <v>2.1279500000000482</v>
      </c>
      <c r="L168" s="95">
        <f t="shared" si="119"/>
        <v>8.9120000000002619</v>
      </c>
      <c r="M168" s="93">
        <f t="shared" si="120"/>
        <v>38.96004999999969</v>
      </c>
      <c r="N168" s="61">
        <f t="shared" si="121"/>
        <v>4.2559000000000964</v>
      </c>
      <c r="O168" s="61">
        <f t="shared" si="122"/>
        <v>17.824000000000524</v>
      </c>
      <c r="P168" s="61">
        <f t="shared" si="123"/>
        <v>77.92009999999938</v>
      </c>
      <c r="R168" s="61">
        <f t="shared" si="124"/>
        <v>100</v>
      </c>
    </row>
    <row r="169" spans="1:18" x14ac:dyDescent="0.2">
      <c r="A169" s="76">
        <v>42423</v>
      </c>
      <c r="B169" s="75" t="s">
        <v>227</v>
      </c>
      <c r="C169" s="75">
        <v>20.100000000000001</v>
      </c>
      <c r="D169" s="46">
        <v>71.064050000000009</v>
      </c>
      <c r="E169" s="78">
        <v>71.858500000000006</v>
      </c>
      <c r="F169" s="75">
        <f t="shared" si="112"/>
        <v>20.200000000000003</v>
      </c>
      <c r="G169" s="46">
        <v>73.560599999999994</v>
      </c>
      <c r="H169" s="78">
        <v>74.0197</v>
      </c>
      <c r="I169" s="46">
        <f t="shared" si="116"/>
        <v>0.79444999999999766</v>
      </c>
      <c r="J169" s="46">
        <f t="shared" si="117"/>
        <v>0.4591000000000065</v>
      </c>
      <c r="K169" s="94">
        <f t="shared" si="118"/>
        <v>14.445950000000259</v>
      </c>
      <c r="L169" s="95">
        <f t="shared" si="119"/>
        <v>13.413999999999646</v>
      </c>
      <c r="M169" s="93">
        <f t="shared" si="120"/>
        <v>22.140050000000095</v>
      </c>
      <c r="N169" s="61">
        <f t="shared" si="121"/>
        <v>28.891900000000518</v>
      </c>
      <c r="O169" s="61">
        <f t="shared" si="122"/>
        <v>26.827999999999292</v>
      </c>
      <c r="P169" s="61">
        <f t="shared" si="123"/>
        <v>44.280100000000189</v>
      </c>
      <c r="R169" s="61">
        <f t="shared" si="124"/>
        <v>100</v>
      </c>
    </row>
    <row r="170" spans="1:18" x14ac:dyDescent="0.2">
      <c r="A170" s="76">
        <v>42423</v>
      </c>
      <c r="B170" s="75" t="s">
        <v>214</v>
      </c>
      <c r="C170" s="75">
        <v>21.1</v>
      </c>
      <c r="D170" s="46">
        <v>73.268299999999996</v>
      </c>
      <c r="E170" s="78">
        <v>74.074399999999997</v>
      </c>
      <c r="F170" s="75">
        <f t="shared" si="112"/>
        <v>21.200000000000003</v>
      </c>
      <c r="G170" s="46">
        <v>71.852949999999993</v>
      </c>
      <c r="H170" s="78">
        <v>72.230099999999993</v>
      </c>
      <c r="I170" s="46">
        <f t="shared" si="116"/>
        <v>0.8061000000000007</v>
      </c>
      <c r="J170" s="46">
        <f t="shared" si="117"/>
        <v>0.37715000000000032</v>
      </c>
      <c r="K170" s="94">
        <f t="shared" si="118"/>
        <v>11.167950000000012</v>
      </c>
      <c r="L170" s="95">
        <f t="shared" si="119"/>
        <v>17.158000000000015</v>
      </c>
      <c r="M170" s="93">
        <f t="shared" si="120"/>
        <v>21.674049999999973</v>
      </c>
      <c r="N170" s="61">
        <f t="shared" si="121"/>
        <v>22.335900000000024</v>
      </c>
      <c r="O170" s="61">
        <f t="shared" si="122"/>
        <v>34.316000000000031</v>
      </c>
      <c r="P170" s="61">
        <f t="shared" si="123"/>
        <v>43.348099999999945</v>
      </c>
      <c r="R170" s="61">
        <f t="shared" si="124"/>
        <v>100</v>
      </c>
    </row>
    <row r="171" spans="1:18" x14ac:dyDescent="0.2">
      <c r="A171" s="76">
        <v>42423</v>
      </c>
      <c r="B171" s="75" t="s">
        <v>226</v>
      </c>
      <c r="C171" s="75">
        <v>22.1</v>
      </c>
      <c r="D171" s="46">
        <v>68.403300000000002</v>
      </c>
      <c r="E171" s="78">
        <v>69.033600000000007</v>
      </c>
      <c r="F171" s="75">
        <f t="shared" si="112"/>
        <v>22.200000000000003</v>
      </c>
      <c r="G171" s="46">
        <v>71.187450000000013</v>
      </c>
      <c r="H171" s="78">
        <v>71.423400000000001</v>
      </c>
      <c r="I171" s="46">
        <f t="shared" si="116"/>
        <v>0.63030000000000541</v>
      </c>
      <c r="J171" s="46">
        <f t="shared" si="117"/>
        <v>0.23594999999998834</v>
      </c>
      <c r="K171" s="94">
        <f t="shared" si="118"/>
        <v>5.5199499999995325</v>
      </c>
      <c r="L171" s="95">
        <f t="shared" si="119"/>
        <v>15.774000000000683</v>
      </c>
      <c r="M171" s="93">
        <f t="shared" si="120"/>
        <v>28.706049999999784</v>
      </c>
      <c r="N171" s="61">
        <f t="shared" si="121"/>
        <v>11.039899999999065</v>
      </c>
      <c r="O171" s="61">
        <f t="shared" si="122"/>
        <v>31.548000000001363</v>
      </c>
      <c r="P171" s="61">
        <f t="shared" si="123"/>
        <v>57.412099999999569</v>
      </c>
      <c r="R171" s="61">
        <f t="shared" si="124"/>
        <v>100</v>
      </c>
    </row>
    <row r="172" spans="1:18" x14ac:dyDescent="0.2">
      <c r="A172" s="76">
        <v>42423</v>
      </c>
      <c r="B172" s="75" t="s">
        <v>232</v>
      </c>
      <c r="C172" s="75">
        <v>23.1</v>
      </c>
      <c r="D172" s="46">
        <v>71.702650000000006</v>
      </c>
      <c r="E172" s="78">
        <v>72.055400000000006</v>
      </c>
      <c r="F172" s="75">
        <f t="shared" si="112"/>
        <v>23.200000000000003</v>
      </c>
      <c r="G172" s="46">
        <v>71.001249999999999</v>
      </c>
      <c r="H172" s="78">
        <v>71.131900000000002</v>
      </c>
      <c r="I172" s="46">
        <f t="shared" si="116"/>
        <v>0.35275000000000034</v>
      </c>
      <c r="J172" s="46">
        <f t="shared" si="117"/>
        <v>0.13065000000000282</v>
      </c>
      <c r="K172" s="94">
        <f t="shared" si="118"/>
        <v>1.3079500000001119</v>
      </c>
      <c r="L172" s="95">
        <f t="shared" si="119"/>
        <v>8.8839999999999009</v>
      </c>
      <c r="M172" s="93">
        <f t="shared" si="120"/>
        <v>39.808049999999987</v>
      </c>
      <c r="N172" s="61">
        <f t="shared" si="121"/>
        <v>2.6159000000002237</v>
      </c>
      <c r="O172" s="61">
        <f t="shared" si="122"/>
        <v>17.767999999999802</v>
      </c>
      <c r="P172" s="61">
        <f t="shared" si="123"/>
        <v>79.616099999999975</v>
      </c>
      <c r="R172" s="61">
        <f t="shared" si="124"/>
        <v>100</v>
      </c>
    </row>
    <row r="173" spans="1:18" x14ac:dyDescent="0.2">
      <c r="A173" s="76">
        <v>42423</v>
      </c>
      <c r="B173" s="75" t="s">
        <v>215</v>
      </c>
      <c r="C173" s="75">
        <v>24.1</v>
      </c>
      <c r="D173" s="46">
        <v>71.350849999999994</v>
      </c>
      <c r="E173" s="78">
        <v>71.942400000000006</v>
      </c>
      <c r="F173" s="75">
        <f t="shared" si="112"/>
        <v>24.200000000000003</v>
      </c>
      <c r="G173" s="46">
        <v>71.000599999999991</v>
      </c>
      <c r="H173" s="78">
        <v>71.166700000000006</v>
      </c>
      <c r="I173" s="46">
        <f t="shared" si="116"/>
        <v>0.59155000000001223</v>
      </c>
      <c r="J173" s="46">
        <f t="shared" si="117"/>
        <v>0.16610000000001435</v>
      </c>
      <c r="K173" s="94">
        <f t="shared" si="118"/>
        <v>2.725950000000573</v>
      </c>
      <c r="L173" s="95">
        <f t="shared" si="119"/>
        <v>17.017999999999915</v>
      </c>
      <c r="M173" s="93">
        <f t="shared" si="120"/>
        <v>30.256049999999512</v>
      </c>
      <c r="N173" s="61">
        <f t="shared" si="121"/>
        <v>5.4519000000011459</v>
      </c>
      <c r="O173" s="61">
        <f t="shared" si="122"/>
        <v>34.035999999999831</v>
      </c>
      <c r="P173" s="61">
        <f t="shared" si="123"/>
        <v>60.512099999999023</v>
      </c>
      <c r="R173" s="61">
        <f t="shared" si="124"/>
        <v>100</v>
      </c>
    </row>
    <row r="174" spans="1:18" x14ac:dyDescent="0.2">
      <c r="A174" s="76">
        <v>42423</v>
      </c>
      <c r="B174" s="75" t="s">
        <v>71</v>
      </c>
      <c r="C174" s="75">
        <v>26.1</v>
      </c>
      <c r="D174" s="46">
        <v>71.189499999999995</v>
      </c>
      <c r="E174" s="78">
        <v>75.101600000000005</v>
      </c>
      <c r="F174" s="75">
        <f t="shared" si="112"/>
        <v>26.200000000000003</v>
      </c>
      <c r="G174" s="46">
        <v>68.24430000000001</v>
      </c>
      <c r="H174" s="78">
        <v>72.168300000000002</v>
      </c>
      <c r="I174" s="46">
        <f t="shared" ref="I174" si="125">E174-D174</f>
        <v>3.9121000000000095</v>
      </c>
      <c r="J174" s="46">
        <f t="shared" ref="J174" si="126">H174-G174</f>
        <v>3.9239999999999924</v>
      </c>
      <c r="K174" s="94" t="s">
        <v>236</v>
      </c>
      <c r="L174" s="95" t="s">
        <v>236</v>
      </c>
      <c r="M174" s="93" t="s">
        <v>236</v>
      </c>
      <c r="N174" s="61" t="s">
        <v>236</v>
      </c>
      <c r="O174" s="61" t="s">
        <v>236</v>
      </c>
      <c r="P174" s="61" t="s">
        <v>236</v>
      </c>
      <c r="R174" s="61" t="s">
        <v>236</v>
      </c>
    </row>
    <row r="176" spans="1:18" ht="12.75" x14ac:dyDescent="0.2">
      <c r="A176" s="97" t="s">
        <v>259</v>
      </c>
      <c r="B176" s="79" t="s">
        <v>59</v>
      </c>
      <c r="C176" s="75" t="s">
        <v>51</v>
      </c>
      <c r="D176" s="78" t="s">
        <v>60</v>
      </c>
      <c r="E176" s="78" t="s">
        <v>61</v>
      </c>
      <c r="F176" s="75" t="s">
        <v>51</v>
      </c>
      <c r="G176" s="78" t="s">
        <v>60</v>
      </c>
      <c r="H176" s="78" t="s">
        <v>62</v>
      </c>
      <c r="I176" s="50" t="s">
        <v>63</v>
      </c>
      <c r="J176" s="50" t="s">
        <v>64</v>
      </c>
      <c r="K176" s="61" t="s">
        <v>65</v>
      </c>
      <c r="L176" s="61" t="s">
        <v>66</v>
      </c>
      <c r="M176" s="61" t="s">
        <v>67</v>
      </c>
      <c r="N176" s="61" t="s">
        <v>68</v>
      </c>
      <c r="O176" s="61" t="s">
        <v>69</v>
      </c>
      <c r="P176" s="61" t="s">
        <v>70</v>
      </c>
      <c r="Q176" s="41" t="s">
        <v>149</v>
      </c>
    </row>
    <row r="177" spans="1:18" x14ac:dyDescent="0.2">
      <c r="A177" s="77" t="s">
        <v>80</v>
      </c>
      <c r="B177" s="82" t="s">
        <v>72</v>
      </c>
      <c r="C177" s="77" t="s">
        <v>73</v>
      </c>
      <c r="D177" s="77" t="s">
        <v>73</v>
      </c>
      <c r="E177" s="83" t="s">
        <v>74</v>
      </c>
      <c r="F177" s="77" t="s">
        <v>75</v>
      </c>
      <c r="G177" s="77" t="s">
        <v>75</v>
      </c>
      <c r="H177" s="83" t="s">
        <v>74</v>
      </c>
      <c r="I177" s="66" t="s">
        <v>76</v>
      </c>
      <c r="J177" s="66" t="s">
        <v>76</v>
      </c>
      <c r="K177" s="67" t="s">
        <v>76</v>
      </c>
      <c r="L177" s="67" t="s">
        <v>76</v>
      </c>
      <c r="M177" s="67" t="s">
        <v>76</v>
      </c>
      <c r="N177" s="67" t="s">
        <v>77</v>
      </c>
      <c r="O177" s="67" t="s">
        <v>78</v>
      </c>
      <c r="P177" s="67" t="s">
        <v>79</v>
      </c>
      <c r="Q177" s="46">
        <f>AVERAGE(I188:J188)</f>
        <v>3.8685000000000045</v>
      </c>
    </row>
    <row r="178" spans="1:18" x14ac:dyDescent="0.2">
      <c r="A178" s="76">
        <v>42618</v>
      </c>
      <c r="B178" s="75" t="s">
        <v>246</v>
      </c>
      <c r="C178" s="75">
        <v>1.1000000000000001</v>
      </c>
      <c r="D178" s="46">
        <v>70.822199999999995</v>
      </c>
      <c r="E178" s="78">
        <v>71.396199999999993</v>
      </c>
      <c r="F178" s="75">
        <f t="shared" ref="F178:F198" si="127">C178+0.1</f>
        <v>1.2000000000000002</v>
      </c>
      <c r="G178" s="46">
        <v>63.672800000000002</v>
      </c>
      <c r="H178" s="78">
        <v>63.809899999999999</v>
      </c>
      <c r="I178" s="46">
        <f t="shared" ref="I178" si="128">E178-D178</f>
        <v>0.57399999999999807</v>
      </c>
      <c r="J178" s="46">
        <f t="shared" ref="J178" si="129">H178-G178</f>
        <v>0.13709999999999667</v>
      </c>
      <c r="K178" s="94">
        <f>(J178*1000/25)-$Q$177</f>
        <v>1.6154999999998623</v>
      </c>
      <c r="L178" s="95">
        <f>50-M178-K178</f>
        <v>17.476000000000056</v>
      </c>
      <c r="M178" s="93">
        <f>50-((I178*1000/25)-$Q$177)</f>
        <v>30.908500000000082</v>
      </c>
      <c r="N178" s="61">
        <f>K178/(SUM(K178:M178))*100</f>
        <v>3.2309999999997245</v>
      </c>
      <c r="O178" s="61">
        <f>L178/(SUM(K178:M178))*100</f>
        <v>34.952000000000112</v>
      </c>
      <c r="P178" s="61">
        <f>M178/(SUM(K178:M178))*100</f>
        <v>61.817000000000164</v>
      </c>
      <c r="R178" s="61">
        <f t="shared" ref="R178" si="130">SUM(N178:P178)</f>
        <v>100</v>
      </c>
    </row>
    <row r="179" spans="1:18" x14ac:dyDescent="0.2">
      <c r="A179" s="76">
        <v>42618</v>
      </c>
      <c r="B179" s="75" t="s">
        <v>257</v>
      </c>
      <c r="C179" s="75">
        <v>4.0999999999999996</v>
      </c>
      <c r="D179" s="46">
        <v>71.236400000000003</v>
      </c>
      <c r="E179" s="78">
        <v>71.6648</v>
      </c>
      <c r="F179" s="75">
        <f t="shared" si="127"/>
        <v>4.1999999999999993</v>
      </c>
      <c r="G179" s="46">
        <v>67.121099999999998</v>
      </c>
      <c r="H179" s="78">
        <v>67.389899999999997</v>
      </c>
      <c r="I179" s="46">
        <f t="shared" ref="I179:I198" si="131">E179-D179</f>
        <v>0.42839999999999634</v>
      </c>
      <c r="J179" s="46">
        <f t="shared" ref="J179:J198" si="132">H179-G179</f>
        <v>0.26879999999999882</v>
      </c>
      <c r="K179" s="94">
        <f t="shared" ref="K179:K187" si="133">(J179*1000/25)-$Q$177</f>
        <v>6.8834999999999482</v>
      </c>
      <c r="L179" s="95">
        <f t="shared" ref="L179:L185" si="134">50-M179-K179</f>
        <v>6.3839999999999009</v>
      </c>
      <c r="M179" s="93">
        <f t="shared" ref="M179:M185" si="135">50-((I179*1000/25)-$Q$177)</f>
        <v>36.732500000000151</v>
      </c>
      <c r="N179" s="61">
        <f t="shared" ref="N179:N187" si="136">K179/(SUM(K179:M179))*100</f>
        <v>13.766999999999896</v>
      </c>
      <c r="O179" s="61">
        <f t="shared" ref="O179:O187" si="137">L179/(SUM(K179:M179))*100</f>
        <v>12.767999999999802</v>
      </c>
      <c r="P179" s="61">
        <f t="shared" ref="P179:P187" si="138">M179/(SUM(K179:M179))*100</f>
        <v>73.465000000000302</v>
      </c>
    </row>
    <row r="180" spans="1:18" x14ac:dyDescent="0.2">
      <c r="A180" s="76">
        <v>42618</v>
      </c>
      <c r="B180" s="75" t="s">
        <v>245</v>
      </c>
      <c r="C180" s="75">
        <v>6.1</v>
      </c>
      <c r="D180" s="46">
        <v>71.738500000000002</v>
      </c>
      <c r="E180" s="78">
        <v>72.318399999999997</v>
      </c>
      <c r="F180" s="75">
        <f t="shared" si="127"/>
        <v>6.1999999999999993</v>
      </c>
      <c r="G180" s="46">
        <v>70.4011</v>
      </c>
      <c r="H180" s="78">
        <v>70.536500000000004</v>
      </c>
      <c r="I180" s="46">
        <f t="shared" si="131"/>
        <v>0.57989999999999498</v>
      </c>
      <c r="J180" s="46">
        <f t="shared" si="132"/>
        <v>0.13540000000000418</v>
      </c>
      <c r="K180" s="94">
        <f t="shared" si="133"/>
        <v>1.5475000000001629</v>
      </c>
      <c r="L180" s="95">
        <f t="shared" si="134"/>
        <v>17.779999999999632</v>
      </c>
      <c r="M180" s="93">
        <f t="shared" si="135"/>
        <v>30.672500000000205</v>
      </c>
      <c r="N180" s="61">
        <f t="shared" si="136"/>
        <v>3.0950000000003257</v>
      </c>
      <c r="O180" s="61">
        <f t="shared" si="137"/>
        <v>35.559999999999263</v>
      </c>
      <c r="P180" s="61">
        <f t="shared" si="138"/>
        <v>61.345000000000418</v>
      </c>
    </row>
    <row r="181" spans="1:18" x14ac:dyDescent="0.2">
      <c r="A181" s="76">
        <v>42618</v>
      </c>
      <c r="B181" s="75" t="s">
        <v>256</v>
      </c>
      <c r="C181" s="75">
        <v>7.1</v>
      </c>
      <c r="D181" s="46">
        <v>72.965400000000002</v>
      </c>
      <c r="E181" s="78">
        <v>74.003500000000003</v>
      </c>
      <c r="F181" s="75">
        <f t="shared" si="127"/>
        <v>7.1999999999999993</v>
      </c>
      <c r="G181" s="46">
        <v>73.033900000000003</v>
      </c>
      <c r="H181" s="78">
        <v>73.851299999999995</v>
      </c>
      <c r="I181" s="46">
        <f t="shared" si="131"/>
        <v>1.0381</v>
      </c>
      <c r="J181" s="46">
        <f t="shared" si="132"/>
        <v>0.81739999999999213</v>
      </c>
      <c r="K181" s="94">
        <f t="shared" si="133"/>
        <v>28.827499999999681</v>
      </c>
      <c r="L181" s="95">
        <f t="shared" si="134"/>
        <v>8.8280000000003085</v>
      </c>
      <c r="M181" s="93">
        <f t="shared" si="135"/>
        <v>12.344500000000011</v>
      </c>
      <c r="N181" s="61">
        <f t="shared" si="136"/>
        <v>57.654999999999355</v>
      </c>
      <c r="O181" s="61">
        <f t="shared" si="137"/>
        <v>17.656000000000617</v>
      </c>
      <c r="P181" s="61">
        <f t="shared" si="138"/>
        <v>24.689000000000021</v>
      </c>
    </row>
    <row r="182" spans="1:18" x14ac:dyDescent="0.2">
      <c r="A182" s="76">
        <v>42618</v>
      </c>
      <c r="B182" s="75" t="s">
        <v>258</v>
      </c>
      <c r="C182" s="75">
        <v>8.1</v>
      </c>
      <c r="D182" s="46">
        <v>73.609399999999994</v>
      </c>
      <c r="E182" s="78">
        <v>74.432400000000001</v>
      </c>
      <c r="F182" s="75">
        <f t="shared" si="127"/>
        <v>8.1999999999999993</v>
      </c>
      <c r="G182" s="46">
        <v>68.4803</v>
      </c>
      <c r="H182" s="78">
        <v>68.930199999999999</v>
      </c>
      <c r="I182" s="46">
        <f t="shared" si="131"/>
        <v>0.8230000000000075</v>
      </c>
      <c r="J182" s="46">
        <f t="shared" si="132"/>
        <v>0.44989999999999952</v>
      </c>
      <c r="K182" s="94">
        <f t="shared" si="133"/>
        <v>14.127499999999976</v>
      </c>
      <c r="L182" s="95">
        <f t="shared" si="134"/>
        <v>14.924000000000319</v>
      </c>
      <c r="M182" s="93">
        <f t="shared" si="135"/>
        <v>20.948499999999704</v>
      </c>
      <c r="N182" s="61">
        <f t="shared" si="136"/>
        <v>28.254999999999953</v>
      </c>
      <c r="O182" s="61">
        <f t="shared" si="137"/>
        <v>29.848000000000642</v>
      </c>
      <c r="P182" s="61">
        <f t="shared" si="138"/>
        <v>41.896999999999409</v>
      </c>
    </row>
    <row r="183" spans="1:18" x14ac:dyDescent="0.2">
      <c r="A183" s="76">
        <v>42618</v>
      </c>
      <c r="B183" s="75" t="s">
        <v>239</v>
      </c>
      <c r="C183" s="75">
        <v>9.1</v>
      </c>
      <c r="D183" s="46">
        <v>71.956000000000003</v>
      </c>
      <c r="E183" s="78">
        <v>72.313400000000001</v>
      </c>
      <c r="F183" s="75">
        <f t="shared" si="127"/>
        <v>9.1999999999999993</v>
      </c>
      <c r="G183" s="46">
        <v>72.991</v>
      </c>
      <c r="H183" s="78">
        <v>73.178200000000004</v>
      </c>
      <c r="I183" s="46">
        <f t="shared" si="131"/>
        <v>0.35739999999999839</v>
      </c>
      <c r="J183" s="46">
        <f t="shared" si="132"/>
        <v>0.18720000000000425</v>
      </c>
      <c r="K183" s="94">
        <f t="shared" si="133"/>
        <v>3.6195000000001656</v>
      </c>
      <c r="L183" s="95">
        <f>40-M183-K183</f>
        <v>6.8079999999997654</v>
      </c>
      <c r="M183" s="93">
        <f>40-((I183*1000/25)-$Q$177)</f>
        <v>29.572500000000069</v>
      </c>
      <c r="N183" s="61">
        <f t="shared" si="136"/>
        <v>9.048750000000414</v>
      </c>
      <c r="O183" s="61">
        <f t="shared" si="137"/>
        <v>17.019999999999413</v>
      </c>
      <c r="P183" s="61">
        <f t="shared" si="138"/>
        <v>73.931250000000176</v>
      </c>
    </row>
    <row r="184" spans="1:18" x14ac:dyDescent="0.2">
      <c r="A184" s="76">
        <v>42618</v>
      </c>
      <c r="B184" s="75" t="s">
        <v>241</v>
      </c>
      <c r="C184" s="75">
        <v>10.1</v>
      </c>
      <c r="D184" s="46">
        <v>72.840900000000005</v>
      </c>
      <c r="E184" s="78">
        <v>73.383099999999999</v>
      </c>
      <c r="F184" s="75">
        <f t="shared" si="127"/>
        <v>10.199999999999999</v>
      </c>
      <c r="G184" s="46">
        <v>72.434600000000003</v>
      </c>
      <c r="H184" s="78">
        <v>72.571200000000005</v>
      </c>
      <c r="I184" s="46">
        <f t="shared" si="131"/>
        <v>0.54219999999999402</v>
      </c>
      <c r="J184" s="46">
        <f t="shared" si="132"/>
        <v>0.13660000000000139</v>
      </c>
      <c r="K184" s="94">
        <f t="shared" si="133"/>
        <v>1.595500000000051</v>
      </c>
      <c r="L184" s="95">
        <f t="shared" si="134"/>
        <v>16.223999999999705</v>
      </c>
      <c r="M184" s="93">
        <f t="shared" si="135"/>
        <v>32.180500000000244</v>
      </c>
      <c r="N184" s="61">
        <f t="shared" si="136"/>
        <v>3.191000000000102</v>
      </c>
      <c r="O184" s="61">
        <f t="shared" si="137"/>
        <v>32.447999999999411</v>
      </c>
      <c r="P184" s="61">
        <f t="shared" si="138"/>
        <v>64.361000000000487</v>
      </c>
    </row>
    <row r="185" spans="1:18" x14ac:dyDescent="0.2">
      <c r="A185" s="76">
        <v>42618</v>
      </c>
      <c r="B185" s="75" t="s">
        <v>247</v>
      </c>
      <c r="C185" s="75">
        <v>11.1</v>
      </c>
      <c r="D185" s="46">
        <v>73.757199999999997</v>
      </c>
      <c r="E185" s="78">
        <v>74.427300000000002</v>
      </c>
      <c r="F185" s="75">
        <f t="shared" si="127"/>
        <v>11.2</v>
      </c>
      <c r="G185" s="46">
        <v>70.5077</v>
      </c>
      <c r="H185" s="78">
        <v>70.665000000000006</v>
      </c>
      <c r="I185" s="46">
        <f t="shared" si="131"/>
        <v>0.67010000000000502</v>
      </c>
      <c r="J185" s="46">
        <f t="shared" si="132"/>
        <v>0.15730000000000643</v>
      </c>
      <c r="K185" s="94">
        <f t="shared" si="133"/>
        <v>2.4235000000002529</v>
      </c>
      <c r="L185" s="95">
        <f t="shared" si="134"/>
        <v>20.511999999999944</v>
      </c>
      <c r="M185" s="93">
        <f t="shared" si="135"/>
        <v>27.064499999999803</v>
      </c>
      <c r="N185" s="61">
        <f t="shared" si="136"/>
        <v>4.8470000000005058</v>
      </c>
      <c r="O185" s="61">
        <f t="shared" si="137"/>
        <v>41.023999999999887</v>
      </c>
      <c r="P185" s="61">
        <f t="shared" si="138"/>
        <v>54.128999999999607</v>
      </c>
    </row>
    <row r="186" spans="1:18" x14ac:dyDescent="0.2">
      <c r="A186" s="76">
        <v>42618</v>
      </c>
      <c r="B186" s="75" t="s">
        <v>252</v>
      </c>
      <c r="C186" s="75">
        <v>12.1</v>
      </c>
      <c r="D186" s="46">
        <v>72.454300000000003</v>
      </c>
      <c r="E186" s="78">
        <v>72.932100000000005</v>
      </c>
      <c r="F186" s="75">
        <f t="shared" si="127"/>
        <v>12.2</v>
      </c>
      <c r="G186" s="46">
        <v>73.347800000000007</v>
      </c>
      <c r="H186" s="78">
        <v>73.505499999999998</v>
      </c>
      <c r="I186" s="46">
        <f t="shared" si="131"/>
        <v>0.477800000000002</v>
      </c>
      <c r="J186" s="46">
        <f t="shared" si="132"/>
        <v>0.15769999999999129</v>
      </c>
      <c r="K186" s="94">
        <f t="shared" si="133"/>
        <v>2.4394999999996472</v>
      </c>
      <c r="L186" s="95">
        <f>49.63-M186-K186</f>
        <v>12.804000000000428</v>
      </c>
      <c r="M186" s="93">
        <f>49.63-((I186*1000/25)-$Q$177)</f>
        <v>34.386499999999927</v>
      </c>
      <c r="N186" s="61">
        <f t="shared" si="136"/>
        <v>4.9153737658667076</v>
      </c>
      <c r="O186" s="61">
        <f t="shared" si="137"/>
        <v>25.798911948419157</v>
      </c>
      <c r="P186" s="61">
        <f t="shared" si="138"/>
        <v>69.285714285714135</v>
      </c>
    </row>
    <row r="187" spans="1:18" x14ac:dyDescent="0.2">
      <c r="A187" s="76">
        <v>42618</v>
      </c>
      <c r="B187" s="75" t="s">
        <v>250</v>
      </c>
      <c r="C187" s="75">
        <v>13.1</v>
      </c>
      <c r="D187" s="46">
        <v>68.697000000000003</v>
      </c>
      <c r="E187" s="78">
        <v>69.713399999999993</v>
      </c>
      <c r="F187" s="75">
        <f t="shared" si="127"/>
        <v>13.2</v>
      </c>
      <c r="G187" s="46">
        <v>69.040800000000004</v>
      </c>
      <c r="H187" s="78">
        <v>69.825299999999999</v>
      </c>
      <c r="I187" s="46">
        <f t="shared" si="131"/>
        <v>1.0163999999999902</v>
      </c>
      <c r="J187" s="46">
        <f t="shared" si="132"/>
        <v>0.7844999999999942</v>
      </c>
      <c r="K187" s="94">
        <f t="shared" si="133"/>
        <v>27.511499999999764</v>
      </c>
      <c r="L187" s="95">
        <f>49.18-M187-K187</f>
        <v>9.2759999999998399</v>
      </c>
      <c r="M187" s="93">
        <f>49.18-((I187*1000/25)-$Q$177)</f>
        <v>12.392500000000396</v>
      </c>
      <c r="N187" s="61">
        <f t="shared" si="136"/>
        <v>55.940422936152423</v>
      </c>
      <c r="O187" s="61">
        <f t="shared" si="137"/>
        <v>18.861325742171289</v>
      </c>
      <c r="P187" s="61">
        <f t="shared" si="138"/>
        <v>25.198251321676285</v>
      </c>
    </row>
    <row r="188" spans="1:18" x14ac:dyDescent="0.2">
      <c r="A188" s="76">
        <v>42618</v>
      </c>
      <c r="B188" s="75" t="s">
        <v>71</v>
      </c>
      <c r="C188" s="75">
        <v>14.1</v>
      </c>
      <c r="D188" s="46">
        <v>68.683499999999995</v>
      </c>
      <c r="E188" s="78">
        <v>72.555499999999995</v>
      </c>
      <c r="F188" s="75">
        <f t="shared" si="127"/>
        <v>14.2</v>
      </c>
      <c r="G188" s="46">
        <v>69.248999999999995</v>
      </c>
      <c r="H188" s="78">
        <v>73.114000000000004</v>
      </c>
      <c r="I188" s="46">
        <f t="shared" si="131"/>
        <v>3.8719999999999999</v>
      </c>
      <c r="J188" s="46">
        <f t="shared" si="132"/>
        <v>3.8650000000000091</v>
      </c>
      <c r="K188" s="94" t="s">
        <v>236</v>
      </c>
      <c r="L188" s="95" t="s">
        <v>236</v>
      </c>
      <c r="M188" s="93" t="s">
        <v>236</v>
      </c>
      <c r="N188" s="61" t="s">
        <v>236</v>
      </c>
      <c r="O188" s="61" t="s">
        <v>236</v>
      </c>
      <c r="P188" s="61" t="s">
        <v>236</v>
      </c>
    </row>
    <row r="189" spans="1:18" x14ac:dyDescent="0.2">
      <c r="A189" s="76">
        <v>42618</v>
      </c>
      <c r="B189" s="75" t="s">
        <v>243</v>
      </c>
      <c r="C189" s="75">
        <v>15.1</v>
      </c>
      <c r="D189" s="46">
        <v>68.7684</v>
      </c>
      <c r="E189" s="78">
        <v>69.373900000000006</v>
      </c>
      <c r="F189" s="75">
        <f t="shared" si="127"/>
        <v>15.2</v>
      </c>
      <c r="G189" s="46">
        <v>67.237799999999993</v>
      </c>
      <c r="H189" s="78">
        <v>67.382499999999993</v>
      </c>
      <c r="I189" s="46">
        <f t="shared" si="131"/>
        <v>0.60550000000000637</v>
      </c>
      <c r="J189" s="46">
        <f t="shared" si="132"/>
        <v>0.14470000000000027</v>
      </c>
      <c r="K189" s="94">
        <f t="shared" ref="K189:K198" si="139">(J189*1000/25)-$Q$177</f>
        <v>1.9195000000000064</v>
      </c>
      <c r="L189" s="95">
        <f t="shared" ref="L189:L196" si="140">50-M189-K189</f>
        <v>18.432000000000244</v>
      </c>
      <c r="M189" s="93">
        <f t="shared" ref="M189:M196" si="141">50-((I189*1000/25)-$Q$177)</f>
        <v>29.64849999999975</v>
      </c>
      <c r="N189" s="61">
        <f t="shared" ref="N189:N198" si="142">K189/(SUM(K189:M189))*100</f>
        <v>3.8390000000000124</v>
      </c>
      <c r="O189" s="61">
        <f t="shared" ref="O189:O198" si="143">L189/(SUM(K189:M189))*100</f>
        <v>36.864000000000487</v>
      </c>
      <c r="P189" s="61">
        <f t="shared" ref="P189:P198" si="144">M189/(SUM(K189:M189))*100</f>
        <v>59.2969999999995</v>
      </c>
    </row>
    <row r="190" spans="1:18" x14ac:dyDescent="0.2">
      <c r="A190" s="76">
        <v>42618</v>
      </c>
      <c r="B190" s="75" t="s">
        <v>248</v>
      </c>
      <c r="C190" s="75">
        <v>16.100000000000001</v>
      </c>
      <c r="D190" s="46">
        <v>68.670599999999993</v>
      </c>
      <c r="E190" s="78">
        <v>69.225800000000007</v>
      </c>
      <c r="F190" s="75">
        <f t="shared" si="127"/>
        <v>16.200000000000003</v>
      </c>
      <c r="G190" s="46">
        <v>69.711299999999994</v>
      </c>
      <c r="H190" s="78">
        <v>69.847899999999996</v>
      </c>
      <c r="I190" s="46">
        <f t="shared" si="131"/>
        <v>0.55520000000001346</v>
      </c>
      <c r="J190" s="46">
        <f t="shared" si="132"/>
        <v>0.13660000000000139</v>
      </c>
      <c r="K190" s="94">
        <f t="shared" si="139"/>
        <v>1.595500000000051</v>
      </c>
      <c r="L190" s="95">
        <f t="shared" si="140"/>
        <v>16.744000000000483</v>
      </c>
      <c r="M190" s="93">
        <f t="shared" si="141"/>
        <v>31.660499999999466</v>
      </c>
      <c r="N190" s="61">
        <f t="shared" si="142"/>
        <v>3.191000000000102</v>
      </c>
      <c r="O190" s="61">
        <f t="shared" si="143"/>
        <v>33.488000000000966</v>
      </c>
      <c r="P190" s="61">
        <f t="shared" si="144"/>
        <v>63.320999999998925</v>
      </c>
    </row>
    <row r="191" spans="1:18" x14ac:dyDescent="0.2">
      <c r="A191" s="76">
        <v>42618</v>
      </c>
      <c r="B191" s="75" t="s">
        <v>242</v>
      </c>
      <c r="C191" s="75">
        <v>18.100000000000001</v>
      </c>
      <c r="D191" s="46">
        <v>68.665499999999994</v>
      </c>
      <c r="E191" s="78">
        <v>69.287499999999994</v>
      </c>
      <c r="F191" s="75">
        <f t="shared" si="127"/>
        <v>18.200000000000003</v>
      </c>
      <c r="G191" s="46">
        <v>70.475099999999998</v>
      </c>
      <c r="H191" s="78">
        <v>70.620999999999995</v>
      </c>
      <c r="I191" s="46">
        <f t="shared" si="131"/>
        <v>0.62199999999999989</v>
      </c>
      <c r="J191" s="46">
        <f t="shared" si="132"/>
        <v>0.14589999999999748</v>
      </c>
      <c r="K191" s="94">
        <f t="shared" si="139"/>
        <v>1.9674999999998946</v>
      </c>
      <c r="L191" s="95">
        <f t="shared" si="140"/>
        <v>19.044000000000096</v>
      </c>
      <c r="M191" s="93">
        <f t="shared" si="141"/>
        <v>28.988500000000009</v>
      </c>
      <c r="N191" s="61">
        <f t="shared" si="142"/>
        <v>3.9349999999997896</v>
      </c>
      <c r="O191" s="61">
        <f t="shared" si="143"/>
        <v>38.088000000000193</v>
      </c>
      <c r="P191" s="61">
        <f t="shared" si="144"/>
        <v>57.977000000000025</v>
      </c>
    </row>
    <row r="192" spans="1:18" x14ac:dyDescent="0.2">
      <c r="A192" s="76">
        <v>42618</v>
      </c>
      <c r="B192" s="75" t="s">
        <v>254</v>
      </c>
      <c r="C192" s="75">
        <v>19.100000000000001</v>
      </c>
      <c r="D192" s="46">
        <v>71.836200000000005</v>
      </c>
      <c r="E192" s="78">
        <v>72.397999999999996</v>
      </c>
      <c r="F192" s="75">
        <f t="shared" si="127"/>
        <v>19.200000000000003</v>
      </c>
      <c r="G192" s="46">
        <v>72.088099999999997</v>
      </c>
      <c r="H192" s="78">
        <v>72.3078</v>
      </c>
      <c r="I192" s="46">
        <f t="shared" si="131"/>
        <v>0.56179999999999097</v>
      </c>
      <c r="J192" s="46">
        <f t="shared" si="132"/>
        <v>0.21970000000000312</v>
      </c>
      <c r="K192" s="94">
        <f t="shared" si="139"/>
        <v>4.9195000000001201</v>
      </c>
      <c r="L192" s="95">
        <f t="shared" si="140"/>
        <v>13.683999999999514</v>
      </c>
      <c r="M192" s="93">
        <f t="shared" si="141"/>
        <v>31.396500000000366</v>
      </c>
      <c r="N192" s="61">
        <f t="shared" si="142"/>
        <v>9.8390000000002402</v>
      </c>
      <c r="O192" s="61">
        <f t="shared" si="143"/>
        <v>27.367999999999025</v>
      </c>
      <c r="P192" s="61">
        <f t="shared" si="144"/>
        <v>62.793000000000731</v>
      </c>
    </row>
    <row r="193" spans="1:18" x14ac:dyDescent="0.2">
      <c r="A193" s="76">
        <v>42618</v>
      </c>
      <c r="B193" s="75" t="s">
        <v>249</v>
      </c>
      <c r="C193" s="75">
        <v>20.100000000000001</v>
      </c>
      <c r="D193" s="46">
        <v>71.063000000000002</v>
      </c>
      <c r="E193" s="78">
        <v>71.478399999999993</v>
      </c>
      <c r="F193" s="75">
        <f t="shared" si="127"/>
        <v>20.200000000000003</v>
      </c>
      <c r="G193" s="46">
        <v>73.5595</v>
      </c>
      <c r="H193" s="78">
        <v>73.700800000000001</v>
      </c>
      <c r="I193" s="46">
        <f t="shared" si="131"/>
        <v>0.41539999999999111</v>
      </c>
      <c r="J193" s="46">
        <f t="shared" si="132"/>
        <v>0.14130000000000109</v>
      </c>
      <c r="K193" s="94">
        <f t="shared" si="139"/>
        <v>1.7835000000000392</v>
      </c>
      <c r="L193" s="95">
        <f t="shared" si="140"/>
        <v>10.963999999999601</v>
      </c>
      <c r="M193" s="93">
        <f t="shared" si="141"/>
        <v>37.25250000000036</v>
      </c>
      <c r="N193" s="61">
        <f t="shared" si="142"/>
        <v>3.5670000000000783</v>
      </c>
      <c r="O193" s="61">
        <f t="shared" si="143"/>
        <v>21.927999999999201</v>
      </c>
      <c r="P193" s="61">
        <f t="shared" si="144"/>
        <v>74.50500000000072</v>
      </c>
    </row>
    <row r="194" spans="1:18" x14ac:dyDescent="0.2">
      <c r="A194" s="76">
        <v>42618</v>
      </c>
      <c r="B194" s="75" t="s">
        <v>240</v>
      </c>
      <c r="C194" s="75">
        <v>21.1</v>
      </c>
      <c r="D194" s="46">
        <v>73.267300000000006</v>
      </c>
      <c r="E194" s="78">
        <v>73.800200000000004</v>
      </c>
      <c r="F194" s="75">
        <f t="shared" si="127"/>
        <v>21.200000000000003</v>
      </c>
      <c r="G194" s="46">
        <v>71.852400000000003</v>
      </c>
      <c r="H194" s="78">
        <v>72.063299999999998</v>
      </c>
      <c r="I194" s="46">
        <f t="shared" si="131"/>
        <v>0.53289999999999793</v>
      </c>
      <c r="J194" s="46">
        <f t="shared" si="132"/>
        <v>0.2108999999999952</v>
      </c>
      <c r="K194" s="94">
        <f t="shared" si="139"/>
        <v>4.5674999999998036</v>
      </c>
      <c r="L194" s="95">
        <f>40-M194-K194</f>
        <v>12.880000000000109</v>
      </c>
      <c r="M194" s="93">
        <f>40-((I194*1000/25)-$Q$177)</f>
        <v>22.552500000000087</v>
      </c>
      <c r="N194" s="61">
        <f t="shared" si="142"/>
        <v>11.418749999999509</v>
      </c>
      <c r="O194" s="61">
        <f t="shared" si="143"/>
        <v>32.200000000000273</v>
      </c>
      <c r="P194" s="61">
        <f t="shared" si="144"/>
        <v>56.381250000000215</v>
      </c>
    </row>
    <row r="195" spans="1:18" x14ac:dyDescent="0.2">
      <c r="A195" s="76">
        <v>42618</v>
      </c>
      <c r="B195" s="75" t="s">
        <v>251</v>
      </c>
      <c r="C195" s="75">
        <v>22.1</v>
      </c>
      <c r="D195" s="46">
        <v>68.402500000000003</v>
      </c>
      <c r="E195" s="78">
        <v>68.850099999999998</v>
      </c>
      <c r="F195" s="75">
        <f t="shared" si="127"/>
        <v>22.200000000000003</v>
      </c>
      <c r="G195" s="46">
        <v>71.186700000000002</v>
      </c>
      <c r="H195" s="78">
        <v>71.341899999999995</v>
      </c>
      <c r="I195" s="46">
        <f t="shared" si="131"/>
        <v>0.44759999999999422</v>
      </c>
      <c r="J195" s="46">
        <f t="shared" si="132"/>
        <v>0.15519999999999357</v>
      </c>
      <c r="K195" s="94">
        <f t="shared" si="139"/>
        <v>2.3394999999997381</v>
      </c>
      <c r="L195" s="95">
        <f t="shared" si="140"/>
        <v>11.696000000000026</v>
      </c>
      <c r="M195" s="93">
        <f t="shared" si="141"/>
        <v>35.964500000000236</v>
      </c>
      <c r="N195" s="61">
        <f t="shared" si="142"/>
        <v>4.6789999999994762</v>
      </c>
      <c r="O195" s="61">
        <f t="shared" si="143"/>
        <v>23.392000000000053</v>
      </c>
      <c r="P195" s="61">
        <f t="shared" si="144"/>
        <v>71.929000000000471</v>
      </c>
    </row>
    <row r="196" spans="1:18" x14ac:dyDescent="0.2">
      <c r="A196" s="76">
        <v>42618</v>
      </c>
      <c r="B196" s="75" t="s">
        <v>244</v>
      </c>
      <c r="C196" s="75">
        <v>23.1</v>
      </c>
      <c r="D196" s="46">
        <v>71.701599999999999</v>
      </c>
      <c r="E196" s="78">
        <v>72.079099999999997</v>
      </c>
      <c r="F196" s="75">
        <f t="shared" si="127"/>
        <v>23.200000000000003</v>
      </c>
      <c r="G196" s="46">
        <v>71.000600000000006</v>
      </c>
      <c r="H196" s="78">
        <v>71.177700000000002</v>
      </c>
      <c r="I196" s="46">
        <f t="shared" si="131"/>
        <v>0.37749999999999773</v>
      </c>
      <c r="J196" s="46">
        <f t="shared" si="132"/>
        <v>0.17709999999999582</v>
      </c>
      <c r="K196" s="94">
        <f t="shared" si="139"/>
        <v>3.2154999999998282</v>
      </c>
      <c r="L196" s="95">
        <f t="shared" si="140"/>
        <v>8.0160000000000764</v>
      </c>
      <c r="M196" s="93">
        <f t="shared" si="141"/>
        <v>38.768500000000095</v>
      </c>
      <c r="N196" s="61">
        <f t="shared" si="142"/>
        <v>6.4309999999996563</v>
      </c>
      <c r="O196" s="61">
        <f t="shared" si="143"/>
        <v>16.032000000000153</v>
      </c>
      <c r="P196" s="61">
        <f t="shared" si="144"/>
        <v>77.537000000000191</v>
      </c>
    </row>
    <row r="197" spans="1:18" x14ac:dyDescent="0.2">
      <c r="A197" s="76">
        <v>42618</v>
      </c>
      <c r="B197" s="75" t="s">
        <v>255</v>
      </c>
      <c r="C197" s="75">
        <v>24.1</v>
      </c>
      <c r="D197" s="46">
        <v>71.350300000000004</v>
      </c>
      <c r="E197" s="78">
        <v>71.933899999999994</v>
      </c>
      <c r="F197" s="75">
        <f t="shared" si="127"/>
        <v>24.200000000000003</v>
      </c>
      <c r="G197" s="46">
        <v>70.999899999999997</v>
      </c>
      <c r="H197" s="78">
        <v>71.268000000000001</v>
      </c>
      <c r="I197" s="46">
        <f t="shared" si="131"/>
        <v>0.5835999999999899</v>
      </c>
      <c r="J197" s="46">
        <f t="shared" si="132"/>
        <v>0.268100000000004</v>
      </c>
      <c r="K197" s="94">
        <f t="shared" si="139"/>
        <v>6.8555000000001556</v>
      </c>
      <c r="L197" s="95">
        <f>48.78-M197-K197</f>
        <v>12.619999999999436</v>
      </c>
      <c r="M197" s="93">
        <f>48.78-((I197*1000/25)-$Q$177)</f>
        <v>29.304500000000409</v>
      </c>
      <c r="N197" s="61">
        <f t="shared" si="142"/>
        <v>14.053915539155708</v>
      </c>
      <c r="O197" s="61">
        <f t="shared" si="143"/>
        <v>25.87125871258597</v>
      </c>
      <c r="P197" s="61">
        <f t="shared" si="144"/>
        <v>60.07482574825832</v>
      </c>
    </row>
    <row r="198" spans="1:18" x14ac:dyDescent="0.2">
      <c r="A198" s="76">
        <v>42618</v>
      </c>
      <c r="B198" s="75" t="s">
        <v>253</v>
      </c>
      <c r="C198" s="75">
        <v>26.1</v>
      </c>
      <c r="D198" s="46">
        <v>71.188400000000001</v>
      </c>
      <c r="E198" s="78">
        <v>71.588399999999993</v>
      </c>
      <c r="F198" s="75">
        <f t="shared" si="127"/>
        <v>26.200000000000003</v>
      </c>
      <c r="G198" s="46">
        <v>68.243799999999993</v>
      </c>
      <c r="H198" s="78">
        <v>68.377499999999998</v>
      </c>
      <c r="I198" s="46">
        <f t="shared" si="131"/>
        <v>0.39999999999999147</v>
      </c>
      <c r="J198" s="46">
        <f t="shared" si="132"/>
        <v>0.13370000000000459</v>
      </c>
      <c r="K198" s="94">
        <f t="shared" si="139"/>
        <v>1.4795000000001792</v>
      </c>
      <c r="L198" s="95">
        <f>41.82-M198-K198</f>
        <v>10.651999999999475</v>
      </c>
      <c r="M198" s="93">
        <f>41.82-((I198*1000/25)-$Q$177)</f>
        <v>29.688500000000346</v>
      </c>
      <c r="N198" s="61">
        <f t="shared" si="142"/>
        <v>3.5377809660453834</v>
      </c>
      <c r="O198" s="61">
        <f t="shared" si="143"/>
        <v>25.47106647536938</v>
      </c>
      <c r="P198" s="61">
        <f t="shared" si="144"/>
        <v>70.991152558585242</v>
      </c>
    </row>
    <row r="200" spans="1:18" ht="12.75" x14ac:dyDescent="0.2">
      <c r="A200" s="112" t="s">
        <v>291</v>
      </c>
      <c r="B200" s="110" t="s">
        <v>59</v>
      </c>
      <c r="C200" s="50" t="s">
        <v>51</v>
      </c>
      <c r="D200" s="111" t="s">
        <v>60</v>
      </c>
      <c r="E200" s="111" t="s">
        <v>61</v>
      </c>
      <c r="F200" s="50" t="s">
        <v>51</v>
      </c>
      <c r="G200" s="111" t="s">
        <v>60</v>
      </c>
      <c r="H200" s="111" t="s">
        <v>62</v>
      </c>
      <c r="I200" s="50" t="s">
        <v>63</v>
      </c>
      <c r="J200" s="50" t="s">
        <v>64</v>
      </c>
      <c r="K200" s="61" t="s">
        <v>65</v>
      </c>
      <c r="L200" s="61" t="s">
        <v>66</v>
      </c>
      <c r="M200" s="61" t="s">
        <v>67</v>
      </c>
      <c r="N200" s="61" t="s">
        <v>68</v>
      </c>
      <c r="O200" s="61" t="s">
        <v>69</v>
      </c>
      <c r="P200" s="61" t="s">
        <v>70</v>
      </c>
      <c r="Q200" s="41" t="s">
        <v>149</v>
      </c>
    </row>
    <row r="201" spans="1:18" x14ac:dyDescent="0.2">
      <c r="A201" s="66" t="s">
        <v>80</v>
      </c>
      <c r="B201" s="114" t="s">
        <v>72</v>
      </c>
      <c r="C201" s="66" t="s">
        <v>73</v>
      </c>
      <c r="D201" s="66" t="s">
        <v>73</v>
      </c>
      <c r="E201" s="115" t="s">
        <v>74</v>
      </c>
      <c r="F201" s="66" t="s">
        <v>75</v>
      </c>
      <c r="G201" s="66" t="s">
        <v>75</v>
      </c>
      <c r="H201" s="115" t="s">
        <v>74</v>
      </c>
      <c r="I201" s="66" t="s">
        <v>76</v>
      </c>
      <c r="J201" s="66" t="s">
        <v>76</v>
      </c>
      <c r="K201" s="67" t="s">
        <v>76</v>
      </c>
      <c r="L201" s="67" t="s">
        <v>76</v>
      </c>
      <c r="M201" s="67" t="s">
        <v>76</v>
      </c>
      <c r="N201" s="67" t="s">
        <v>77</v>
      </c>
      <c r="O201" s="67" t="s">
        <v>78</v>
      </c>
      <c r="P201" s="67" t="s">
        <v>79</v>
      </c>
      <c r="Q201" s="46">
        <f>AVERAGE(I212:J212)</f>
        <v>3.8246499999999983</v>
      </c>
    </row>
    <row r="202" spans="1:18" x14ac:dyDescent="0.2">
      <c r="A202" s="109">
        <v>43026</v>
      </c>
      <c r="B202" s="50" t="s">
        <v>297</v>
      </c>
      <c r="C202" s="50">
        <v>1.1000000000000001</v>
      </c>
      <c r="D202" s="111">
        <v>70.822100000000006</v>
      </c>
      <c r="E202" s="111">
        <v>71.212999999999994</v>
      </c>
      <c r="F202" s="50">
        <v>1.2000000000000002</v>
      </c>
      <c r="G202" s="111">
        <v>63.672800000000002</v>
      </c>
      <c r="H202" s="111">
        <v>63.852600000000002</v>
      </c>
      <c r="I202" s="46">
        <f t="shared" ref="I202" si="145">E202-D202</f>
        <v>0.39089999999998781</v>
      </c>
      <c r="J202" s="46">
        <f t="shared" ref="J202" si="146">H202-G202</f>
        <v>0.17980000000000018</v>
      </c>
      <c r="K202" s="94">
        <f>(J202*1000/25)-$Q$201</f>
        <v>3.3673500000000089</v>
      </c>
      <c r="L202" s="95">
        <f>50-M202-K202</f>
        <v>8.4439999999995052</v>
      </c>
      <c r="M202" s="93">
        <f>50-((I202*1000/25)-$Q$201)</f>
        <v>38.188650000000486</v>
      </c>
      <c r="N202" s="61">
        <f>K202/(SUM(K202:M202))*100</f>
        <v>6.7347000000000188</v>
      </c>
      <c r="O202" s="61">
        <f>L202/(SUM(K202:M202))*100</f>
        <v>16.88799999999901</v>
      </c>
      <c r="P202" s="61">
        <f>M202/(SUM(K202:M202))*100</f>
        <v>76.377300000000972</v>
      </c>
      <c r="R202" s="61">
        <f t="shared" ref="R202" si="147">SUM(N202:P202)</f>
        <v>100</v>
      </c>
    </row>
    <row r="203" spans="1:18" x14ac:dyDescent="0.2">
      <c r="A203" s="109">
        <v>43026</v>
      </c>
      <c r="B203" s="50" t="s">
        <v>294</v>
      </c>
      <c r="C203" s="50">
        <v>4.0999999999999996</v>
      </c>
      <c r="D203" s="111">
        <v>71.2363</v>
      </c>
      <c r="E203" s="111">
        <v>71.523099999999999</v>
      </c>
      <c r="F203" s="50">
        <v>4.1999999999999993</v>
      </c>
      <c r="G203" s="111">
        <v>67.120900000000006</v>
      </c>
      <c r="H203" s="111">
        <v>67.265000000000001</v>
      </c>
      <c r="I203" s="46">
        <f t="shared" ref="I203:I220" si="148">E203-D203</f>
        <v>0.2867999999999995</v>
      </c>
      <c r="J203" s="46">
        <f t="shared" ref="J203:J220" si="149">H203-G203</f>
        <v>0.14409999999999457</v>
      </c>
      <c r="K203" s="94">
        <f t="shared" ref="K203:K211" si="150">(J203*1000/25)-$Q$201</f>
        <v>1.9393499999997843</v>
      </c>
      <c r="L203" s="95">
        <f t="shared" ref="L203:L211" si="151">50-M203-K203</f>
        <v>5.7080000000001974</v>
      </c>
      <c r="M203" s="93">
        <f t="shared" ref="M203:M211" si="152">50-((I203*1000/25)-$Q$201)</f>
        <v>42.352650000000018</v>
      </c>
      <c r="N203" s="61">
        <f t="shared" ref="N203:N211" si="153">K203/(SUM(K203:M203))*100</f>
        <v>3.8786999999995686</v>
      </c>
      <c r="O203" s="61">
        <f t="shared" ref="O203:O211" si="154">L203/(SUM(K203:M203))*100</f>
        <v>11.416000000000395</v>
      </c>
      <c r="P203" s="61">
        <f t="shared" ref="P203:P211" si="155">M203/(SUM(K203:M203))*100</f>
        <v>84.705300000000037</v>
      </c>
    </row>
    <row r="204" spans="1:18" x14ac:dyDescent="0.2">
      <c r="A204" s="109">
        <v>43026</v>
      </c>
      <c r="B204" s="50" t="s">
        <v>303</v>
      </c>
      <c r="C204" s="50">
        <v>7.1</v>
      </c>
      <c r="D204" s="111">
        <v>72.965299999999999</v>
      </c>
      <c r="E204" s="111">
        <v>73.644999999999996</v>
      </c>
      <c r="F204" s="50">
        <v>7.1999999999999993</v>
      </c>
      <c r="G204" s="111">
        <v>73.033799999999999</v>
      </c>
      <c r="H204" s="111">
        <v>73.352199999999996</v>
      </c>
      <c r="I204" s="46">
        <f t="shared" si="148"/>
        <v>0.67969999999999686</v>
      </c>
      <c r="J204" s="46">
        <f t="shared" si="149"/>
        <v>0.31839999999999691</v>
      </c>
      <c r="K204" s="94">
        <f t="shared" si="150"/>
        <v>8.911349999999878</v>
      </c>
      <c r="L204" s="95">
        <f t="shared" si="151"/>
        <v>14.451999999999998</v>
      </c>
      <c r="M204" s="93">
        <f t="shared" si="152"/>
        <v>26.636650000000124</v>
      </c>
      <c r="N204" s="61">
        <f t="shared" si="153"/>
        <v>17.822699999999756</v>
      </c>
      <c r="O204" s="61">
        <f t="shared" si="154"/>
        <v>28.903999999999996</v>
      </c>
      <c r="P204" s="61">
        <f t="shared" si="155"/>
        <v>53.273300000000248</v>
      </c>
    </row>
    <row r="205" spans="1:18" x14ac:dyDescent="0.2">
      <c r="A205" s="109">
        <v>43026</v>
      </c>
      <c r="B205" s="50" t="s">
        <v>298</v>
      </c>
      <c r="C205" s="50">
        <v>8.1</v>
      </c>
      <c r="D205" s="111">
        <v>73.609099999999998</v>
      </c>
      <c r="E205" s="111">
        <v>74.130099999999999</v>
      </c>
      <c r="F205" s="50">
        <v>8.1999999999999993</v>
      </c>
      <c r="G205" s="111">
        <v>68.480400000000003</v>
      </c>
      <c r="H205" s="111">
        <v>68.701400000000007</v>
      </c>
      <c r="I205" s="46">
        <f t="shared" si="148"/>
        <v>0.5210000000000008</v>
      </c>
      <c r="J205" s="46">
        <f t="shared" si="149"/>
        <v>0.22100000000000364</v>
      </c>
      <c r="K205" s="94">
        <f t="shared" si="150"/>
        <v>5.0153500000001472</v>
      </c>
      <c r="L205" s="95">
        <f t="shared" si="151"/>
        <v>11.999999999999886</v>
      </c>
      <c r="M205" s="93">
        <f t="shared" si="152"/>
        <v>32.984649999999966</v>
      </c>
      <c r="N205" s="61">
        <f t="shared" si="153"/>
        <v>10.030700000000294</v>
      </c>
      <c r="O205" s="61">
        <f t="shared" si="154"/>
        <v>23.999999999999773</v>
      </c>
      <c r="P205" s="61">
        <f t="shared" si="155"/>
        <v>65.969299999999933</v>
      </c>
    </row>
    <row r="206" spans="1:18" x14ac:dyDescent="0.2">
      <c r="A206" s="109">
        <v>43026</v>
      </c>
      <c r="B206" s="50" t="s">
        <v>305</v>
      </c>
      <c r="C206" s="50">
        <v>10.1</v>
      </c>
      <c r="D206" s="111">
        <v>72.840800000000002</v>
      </c>
      <c r="E206" s="111">
        <v>73.317700000000002</v>
      </c>
      <c r="F206" s="50">
        <v>10.199999999999999</v>
      </c>
      <c r="G206" s="111">
        <v>72.434200000000004</v>
      </c>
      <c r="H206" s="111">
        <v>72.734800000000007</v>
      </c>
      <c r="I206" s="46">
        <f t="shared" si="148"/>
        <v>0.47690000000000055</v>
      </c>
      <c r="J206" s="46">
        <f t="shared" si="149"/>
        <v>0.30060000000000286</v>
      </c>
      <c r="K206" s="94">
        <f t="shared" si="150"/>
        <v>8.1993500000001163</v>
      </c>
      <c r="L206" s="95">
        <f t="shared" si="151"/>
        <v>7.0519999999999072</v>
      </c>
      <c r="M206" s="93">
        <f t="shared" si="152"/>
        <v>34.748649999999977</v>
      </c>
      <c r="N206" s="61">
        <f t="shared" si="153"/>
        <v>16.398700000000233</v>
      </c>
      <c r="O206" s="61">
        <f t="shared" si="154"/>
        <v>14.103999999999814</v>
      </c>
      <c r="P206" s="61">
        <f t="shared" si="155"/>
        <v>69.497299999999953</v>
      </c>
    </row>
    <row r="207" spans="1:18" x14ac:dyDescent="0.2">
      <c r="A207" s="109">
        <v>43026</v>
      </c>
      <c r="B207" s="50" t="s">
        <v>296</v>
      </c>
      <c r="C207" s="50">
        <v>11.1</v>
      </c>
      <c r="D207" s="111">
        <v>73.756900000000002</v>
      </c>
      <c r="E207" s="111">
        <v>74.164900000000003</v>
      </c>
      <c r="F207" s="50">
        <v>11.2</v>
      </c>
      <c r="G207" s="111">
        <v>70.507400000000004</v>
      </c>
      <c r="H207" s="111">
        <v>70.687399999999997</v>
      </c>
      <c r="I207" s="46">
        <f t="shared" si="148"/>
        <v>0.40800000000000125</v>
      </c>
      <c r="J207" s="46">
        <f t="shared" si="149"/>
        <v>0.17999999999999261</v>
      </c>
      <c r="K207" s="94">
        <f t="shared" si="150"/>
        <v>3.3753499999997061</v>
      </c>
      <c r="L207" s="95">
        <f t="shared" si="151"/>
        <v>9.1200000000003456</v>
      </c>
      <c r="M207" s="93">
        <f t="shared" si="152"/>
        <v>37.504649999999948</v>
      </c>
      <c r="N207" s="61">
        <f t="shared" si="153"/>
        <v>6.7506999999994131</v>
      </c>
      <c r="O207" s="61">
        <f t="shared" si="154"/>
        <v>18.240000000000691</v>
      </c>
      <c r="P207" s="61">
        <f t="shared" si="155"/>
        <v>75.009299999999897</v>
      </c>
    </row>
    <row r="208" spans="1:18" x14ac:dyDescent="0.2">
      <c r="A208" s="109">
        <v>43026</v>
      </c>
      <c r="B208" s="50" t="s">
        <v>299</v>
      </c>
      <c r="C208" s="50">
        <v>12.1</v>
      </c>
      <c r="D208" s="111">
        <v>72.454099999999997</v>
      </c>
      <c r="E208" s="111">
        <v>72.982900000000001</v>
      </c>
      <c r="F208" s="50">
        <v>12.2</v>
      </c>
      <c r="G208" s="111">
        <v>73.347499999999997</v>
      </c>
      <c r="H208" s="111">
        <v>73.571799999999996</v>
      </c>
      <c r="I208" s="46">
        <f t="shared" si="148"/>
        <v>0.52880000000000393</v>
      </c>
      <c r="J208" s="46">
        <f t="shared" si="149"/>
        <v>0.2242999999999995</v>
      </c>
      <c r="K208" s="94">
        <f t="shared" si="150"/>
        <v>5.1473499999999817</v>
      </c>
      <c r="L208" s="95">
        <f t="shared" si="151"/>
        <v>12.180000000000177</v>
      </c>
      <c r="M208" s="93">
        <f t="shared" si="152"/>
        <v>32.672649999999841</v>
      </c>
      <c r="N208" s="61">
        <f t="shared" si="153"/>
        <v>10.294699999999963</v>
      </c>
      <c r="O208" s="61">
        <f t="shared" si="154"/>
        <v>24.360000000000355</v>
      </c>
      <c r="P208" s="61">
        <f t="shared" si="155"/>
        <v>65.345299999999682</v>
      </c>
    </row>
    <row r="209" spans="1:18" x14ac:dyDescent="0.2">
      <c r="A209" s="109">
        <v>43026</v>
      </c>
      <c r="B209" s="50" t="s">
        <v>302</v>
      </c>
      <c r="C209" s="50">
        <v>13.1</v>
      </c>
      <c r="D209" s="111">
        <v>68.696600000000004</v>
      </c>
      <c r="E209" s="111">
        <v>69.329800000000006</v>
      </c>
      <c r="F209" s="50">
        <v>13.2</v>
      </c>
      <c r="G209" s="111">
        <v>69.040499999999994</v>
      </c>
      <c r="H209" s="111">
        <v>69.303100000000001</v>
      </c>
      <c r="I209" s="46">
        <f t="shared" si="148"/>
        <v>0.63320000000000221</v>
      </c>
      <c r="J209" s="46">
        <f t="shared" si="149"/>
        <v>0.26260000000000616</v>
      </c>
      <c r="K209" s="94">
        <f t="shared" si="150"/>
        <v>6.6793500000002481</v>
      </c>
      <c r="L209" s="95">
        <f t="shared" si="151"/>
        <v>14.823999999999842</v>
      </c>
      <c r="M209" s="93">
        <f t="shared" si="152"/>
        <v>28.49664999999991</v>
      </c>
      <c r="N209" s="61">
        <f t="shared" si="153"/>
        <v>13.358700000000495</v>
      </c>
      <c r="O209" s="61">
        <f t="shared" si="154"/>
        <v>29.647999999999687</v>
      </c>
      <c r="P209" s="61">
        <f t="shared" si="155"/>
        <v>56.993299999999827</v>
      </c>
    </row>
    <row r="210" spans="1:18" x14ac:dyDescent="0.2">
      <c r="A210" s="109">
        <v>43026</v>
      </c>
      <c r="B210" s="50" t="s">
        <v>306</v>
      </c>
      <c r="C210" s="50">
        <v>14.1</v>
      </c>
      <c r="D210" s="111">
        <v>68.683499999999995</v>
      </c>
      <c r="E210" s="111">
        <v>69.1721</v>
      </c>
      <c r="F210" s="50">
        <v>14.2</v>
      </c>
      <c r="G210" s="111">
        <v>69.249099999999999</v>
      </c>
      <c r="H210" s="111">
        <v>69.501900000000006</v>
      </c>
      <c r="I210" s="46">
        <f t="shared" si="148"/>
        <v>0.48860000000000525</v>
      </c>
      <c r="J210" s="46">
        <f t="shared" si="149"/>
        <v>0.25280000000000769</v>
      </c>
      <c r="K210" s="94">
        <f t="shared" si="150"/>
        <v>6.2873500000003091</v>
      </c>
      <c r="L210" s="95">
        <f t="shared" si="151"/>
        <v>9.4319999999999027</v>
      </c>
      <c r="M210" s="93">
        <f t="shared" si="152"/>
        <v>34.280649999999788</v>
      </c>
      <c r="N210" s="61">
        <f t="shared" si="153"/>
        <v>12.574700000000618</v>
      </c>
      <c r="O210" s="61">
        <f t="shared" si="154"/>
        <v>18.863999999999805</v>
      </c>
      <c r="P210" s="61">
        <f t="shared" si="155"/>
        <v>68.561299999999576</v>
      </c>
    </row>
    <row r="211" spans="1:18" x14ac:dyDescent="0.2">
      <c r="A211" s="109">
        <v>43026</v>
      </c>
      <c r="B211" s="50" t="s">
        <v>295</v>
      </c>
      <c r="C211" s="50">
        <v>15.1</v>
      </c>
      <c r="D211" s="111">
        <v>68.768000000000001</v>
      </c>
      <c r="E211" s="111">
        <v>69.059399999999997</v>
      </c>
      <c r="F211" s="50">
        <v>15.2</v>
      </c>
      <c r="G211" s="111">
        <v>67.237499999999997</v>
      </c>
      <c r="H211" s="111">
        <v>67.386099999999999</v>
      </c>
      <c r="I211" s="46">
        <f t="shared" si="148"/>
        <v>0.29139999999999588</v>
      </c>
      <c r="J211" s="46">
        <f t="shared" si="149"/>
        <v>0.14860000000000184</v>
      </c>
      <c r="K211" s="94">
        <f t="shared" si="150"/>
        <v>2.1193500000000753</v>
      </c>
      <c r="L211" s="95">
        <f t="shared" si="151"/>
        <v>5.7119999999997617</v>
      </c>
      <c r="M211" s="93">
        <f t="shared" si="152"/>
        <v>42.168650000000163</v>
      </c>
      <c r="N211" s="61">
        <f t="shared" si="153"/>
        <v>4.2387000000001507</v>
      </c>
      <c r="O211" s="61">
        <f t="shared" si="154"/>
        <v>11.423999999999523</v>
      </c>
      <c r="P211" s="61">
        <f t="shared" si="155"/>
        <v>84.337300000000326</v>
      </c>
    </row>
    <row r="212" spans="1:18" x14ac:dyDescent="0.2">
      <c r="A212" s="109">
        <v>43026</v>
      </c>
      <c r="B212" s="50" t="s">
        <v>71</v>
      </c>
      <c r="C212" s="50">
        <v>16.100000000000001</v>
      </c>
      <c r="D212" s="111">
        <v>68.670299999999997</v>
      </c>
      <c r="E212" s="111">
        <v>72.495599999999996</v>
      </c>
      <c r="F212" s="50">
        <v>16.200000000000003</v>
      </c>
      <c r="G212" s="111">
        <v>69.710700000000003</v>
      </c>
      <c r="H212" s="111">
        <v>73.534700000000001</v>
      </c>
      <c r="I212" s="46">
        <f t="shared" si="148"/>
        <v>3.8252999999999986</v>
      </c>
      <c r="J212" s="46">
        <f t="shared" si="149"/>
        <v>3.8239999999999981</v>
      </c>
      <c r="K212" s="94" t="s">
        <v>236</v>
      </c>
      <c r="L212" s="95" t="s">
        <v>236</v>
      </c>
      <c r="M212" s="93" t="s">
        <v>236</v>
      </c>
      <c r="N212" s="61" t="s">
        <v>236</v>
      </c>
      <c r="O212" s="61" t="s">
        <v>236</v>
      </c>
      <c r="P212" s="61" t="s">
        <v>236</v>
      </c>
    </row>
    <row r="213" spans="1:18" x14ac:dyDescent="0.2">
      <c r="A213" s="109">
        <v>43026</v>
      </c>
      <c r="B213" s="50" t="s">
        <v>293</v>
      </c>
      <c r="C213" s="50">
        <v>18.100000000000001</v>
      </c>
      <c r="D213" s="111">
        <v>68.665300000000002</v>
      </c>
      <c r="E213" s="111">
        <v>69.067800000000005</v>
      </c>
      <c r="F213" s="50">
        <v>18.200000000000003</v>
      </c>
      <c r="G213" s="111">
        <v>70.474500000000006</v>
      </c>
      <c r="H213" s="111">
        <v>70.675200000000004</v>
      </c>
      <c r="I213" s="46">
        <f t="shared" si="148"/>
        <v>0.40250000000000341</v>
      </c>
      <c r="J213" s="46">
        <f t="shared" si="149"/>
        <v>0.20069999999999766</v>
      </c>
      <c r="K213" s="94">
        <f t="shared" ref="K213:K220" si="156">(J213*1000/25)-$Q$201</f>
        <v>4.203349999999908</v>
      </c>
      <c r="L213" s="95">
        <f t="shared" ref="L213:L220" si="157">50-M213-K213</f>
        <v>8.0720000000002301</v>
      </c>
      <c r="M213" s="93">
        <f t="shared" ref="M213:M220" si="158">50-((I213*1000/25)-$Q$201)</f>
        <v>37.724649999999862</v>
      </c>
      <c r="N213" s="61">
        <f t="shared" ref="N213:N220" si="159">K213/(SUM(K213:M213))*100</f>
        <v>8.406699999999816</v>
      </c>
      <c r="O213" s="61">
        <f t="shared" ref="O213:O220" si="160">L213/(SUM(K213:M213))*100</f>
        <v>16.14400000000046</v>
      </c>
      <c r="P213" s="61">
        <f t="shared" ref="P213:P220" si="161">M213/(SUM(K213:M213))*100</f>
        <v>75.449299999999724</v>
      </c>
    </row>
    <row r="214" spans="1:18" x14ac:dyDescent="0.2">
      <c r="A214" s="109">
        <v>43026</v>
      </c>
      <c r="B214" s="50" t="s">
        <v>304</v>
      </c>
      <c r="C214" s="50">
        <v>19.100000000000001</v>
      </c>
      <c r="D214" s="111">
        <v>71.835499999999996</v>
      </c>
      <c r="E214" s="111">
        <v>72.286000000000001</v>
      </c>
      <c r="F214" s="50">
        <v>19.200000000000003</v>
      </c>
      <c r="G214" s="111">
        <v>72.087800000000001</v>
      </c>
      <c r="H214" s="111">
        <v>72.371300000000005</v>
      </c>
      <c r="I214" s="46">
        <f t="shared" si="148"/>
        <v>0.45050000000000523</v>
      </c>
      <c r="J214" s="46">
        <f t="shared" si="149"/>
        <v>0.28350000000000364</v>
      </c>
      <c r="K214" s="94">
        <f t="shared" si="156"/>
        <v>7.5153500000001472</v>
      </c>
      <c r="L214" s="95">
        <f t="shared" si="157"/>
        <v>6.6800000000000637</v>
      </c>
      <c r="M214" s="93">
        <f t="shared" si="158"/>
        <v>35.804649999999789</v>
      </c>
      <c r="N214" s="61">
        <f t="shared" si="159"/>
        <v>15.030700000000294</v>
      </c>
      <c r="O214" s="61">
        <f t="shared" si="160"/>
        <v>13.360000000000127</v>
      </c>
      <c r="P214" s="61">
        <f t="shared" si="161"/>
        <v>71.609299999999578</v>
      </c>
    </row>
    <row r="215" spans="1:18" x14ac:dyDescent="0.2">
      <c r="A215" s="109">
        <v>43026</v>
      </c>
      <c r="B215" s="50" t="s">
        <v>307</v>
      </c>
      <c r="C215" s="50">
        <v>20.100000000000001</v>
      </c>
      <c r="D215" s="111">
        <v>71.063000000000002</v>
      </c>
      <c r="E215" s="111">
        <v>71.721000000000004</v>
      </c>
      <c r="F215" s="50">
        <v>20.200000000000003</v>
      </c>
      <c r="G215" s="111">
        <v>73.559399999999997</v>
      </c>
      <c r="H215" s="111">
        <v>73.969899999999996</v>
      </c>
      <c r="I215" s="46">
        <f t="shared" si="148"/>
        <v>0.65800000000000125</v>
      </c>
      <c r="J215" s="46">
        <f t="shared" si="149"/>
        <v>0.41049999999999898</v>
      </c>
      <c r="K215" s="94">
        <f t="shared" si="156"/>
        <v>12.595349999999961</v>
      </c>
      <c r="L215" s="95">
        <f t="shared" si="157"/>
        <v>9.9000000000000909</v>
      </c>
      <c r="M215" s="93">
        <f t="shared" si="158"/>
        <v>27.504649999999948</v>
      </c>
      <c r="N215" s="61">
        <f t="shared" si="159"/>
        <v>25.190699999999921</v>
      </c>
      <c r="O215" s="61">
        <f t="shared" si="160"/>
        <v>19.800000000000182</v>
      </c>
      <c r="P215" s="61">
        <f t="shared" si="161"/>
        <v>55.009299999999897</v>
      </c>
    </row>
    <row r="216" spans="1:18" x14ac:dyDescent="0.2">
      <c r="A216" s="109">
        <v>43026</v>
      </c>
      <c r="B216" s="50" t="s">
        <v>309</v>
      </c>
      <c r="C216" s="50">
        <v>21.1</v>
      </c>
      <c r="D216" s="111">
        <v>73.267399999999995</v>
      </c>
      <c r="E216" s="111">
        <v>73.962199999999996</v>
      </c>
      <c r="F216" s="50">
        <v>21.200000000000003</v>
      </c>
      <c r="G216" s="111">
        <v>71.852099999999993</v>
      </c>
      <c r="H216" s="111">
        <v>72.3279</v>
      </c>
      <c r="I216" s="46">
        <f t="shared" si="148"/>
        <v>0.69480000000000075</v>
      </c>
      <c r="J216" s="46">
        <f t="shared" si="149"/>
        <v>0.47580000000000666</v>
      </c>
      <c r="K216" s="94">
        <f t="shared" si="156"/>
        <v>15.207350000000268</v>
      </c>
      <c r="L216" s="95">
        <f t="shared" si="157"/>
        <v>8.7599999999997635</v>
      </c>
      <c r="M216" s="93">
        <f t="shared" si="158"/>
        <v>26.032649999999968</v>
      </c>
      <c r="N216" s="61">
        <f t="shared" si="159"/>
        <v>30.41470000000054</v>
      </c>
      <c r="O216" s="61">
        <f t="shared" si="160"/>
        <v>17.519999999999527</v>
      </c>
      <c r="P216" s="61">
        <f t="shared" si="161"/>
        <v>52.065299999999937</v>
      </c>
    </row>
    <row r="217" spans="1:18" x14ac:dyDescent="0.2">
      <c r="A217" s="109">
        <v>43026</v>
      </c>
      <c r="B217" s="50" t="s">
        <v>301</v>
      </c>
      <c r="C217" s="50">
        <v>22.1</v>
      </c>
      <c r="D217" s="111">
        <v>68.402600000000007</v>
      </c>
      <c r="E217" s="111">
        <v>69.061700000000002</v>
      </c>
      <c r="F217" s="50">
        <v>22.200000000000003</v>
      </c>
      <c r="G217" s="111">
        <v>71.186599999999999</v>
      </c>
      <c r="H217" s="111">
        <v>71.651499999999999</v>
      </c>
      <c r="I217" s="46">
        <f t="shared" si="148"/>
        <v>0.65909999999999513</v>
      </c>
      <c r="J217" s="46">
        <f t="shared" si="149"/>
        <v>0.46490000000000009</v>
      </c>
      <c r="K217" s="94">
        <f t="shared" si="156"/>
        <v>14.771350000000005</v>
      </c>
      <c r="L217" s="95">
        <f t="shared" si="157"/>
        <v>7.7679999999998017</v>
      </c>
      <c r="M217" s="93">
        <f t="shared" si="158"/>
        <v>27.460650000000193</v>
      </c>
      <c r="N217" s="61">
        <f t="shared" si="159"/>
        <v>29.542700000000011</v>
      </c>
      <c r="O217" s="61">
        <f t="shared" si="160"/>
        <v>15.535999999999603</v>
      </c>
      <c r="P217" s="61">
        <f t="shared" si="161"/>
        <v>54.921300000000386</v>
      </c>
    </row>
    <row r="218" spans="1:18" x14ac:dyDescent="0.2">
      <c r="A218" s="109">
        <v>43026</v>
      </c>
      <c r="B218" s="50" t="s">
        <v>300</v>
      </c>
      <c r="C218" s="50">
        <v>23.1</v>
      </c>
      <c r="D218" s="111">
        <v>71.701499999999996</v>
      </c>
      <c r="E218" s="111">
        <v>72.330699999999993</v>
      </c>
      <c r="F218" s="50">
        <v>23.200000000000003</v>
      </c>
      <c r="G218" s="111">
        <v>71.000200000000007</v>
      </c>
      <c r="H218" s="111">
        <v>71.349500000000006</v>
      </c>
      <c r="I218" s="46">
        <f t="shared" si="148"/>
        <v>0.62919999999999732</v>
      </c>
      <c r="J218" s="46">
        <f t="shared" si="149"/>
        <v>0.3492999999999995</v>
      </c>
      <c r="K218" s="94">
        <f t="shared" si="156"/>
        <v>10.147349999999982</v>
      </c>
      <c r="L218" s="95">
        <f t="shared" si="157"/>
        <v>11.195999999999913</v>
      </c>
      <c r="M218" s="93">
        <f t="shared" si="158"/>
        <v>28.656650000000106</v>
      </c>
      <c r="N218" s="61">
        <f t="shared" si="159"/>
        <v>20.294699999999963</v>
      </c>
      <c r="O218" s="61">
        <f t="shared" si="160"/>
        <v>22.391999999999825</v>
      </c>
      <c r="P218" s="61">
        <f t="shared" si="161"/>
        <v>57.313300000000211</v>
      </c>
    </row>
    <row r="219" spans="1:18" x14ac:dyDescent="0.2">
      <c r="A219" s="109">
        <v>43026</v>
      </c>
      <c r="B219" s="50" t="s">
        <v>308</v>
      </c>
      <c r="C219" s="50">
        <v>24.1</v>
      </c>
      <c r="D219" s="111">
        <v>71.349999999999994</v>
      </c>
      <c r="E219" s="111">
        <v>71.926500000000004</v>
      </c>
      <c r="F219" s="50">
        <v>24.200000000000003</v>
      </c>
      <c r="G219" s="111">
        <v>70.999499999999998</v>
      </c>
      <c r="H219" s="111">
        <v>71.337299999999999</v>
      </c>
      <c r="I219" s="46">
        <f t="shared" si="148"/>
        <v>0.57650000000001</v>
      </c>
      <c r="J219" s="46">
        <f t="shared" si="149"/>
        <v>0.33780000000000143</v>
      </c>
      <c r="K219" s="94">
        <f t="shared" si="156"/>
        <v>9.687350000000059</v>
      </c>
      <c r="L219" s="95">
        <f t="shared" si="157"/>
        <v>9.5480000000003429</v>
      </c>
      <c r="M219" s="93">
        <f t="shared" si="158"/>
        <v>30.764649999999598</v>
      </c>
      <c r="N219" s="61">
        <f t="shared" si="159"/>
        <v>19.374700000000118</v>
      </c>
      <c r="O219" s="61">
        <f t="shared" si="160"/>
        <v>19.096000000000686</v>
      </c>
      <c r="P219" s="61">
        <f t="shared" si="161"/>
        <v>61.529299999999196</v>
      </c>
    </row>
    <row r="220" spans="1:18" x14ac:dyDescent="0.2">
      <c r="A220" s="109">
        <v>43026</v>
      </c>
      <c r="B220" s="50" t="s">
        <v>292</v>
      </c>
      <c r="C220" s="50">
        <v>26.1</v>
      </c>
      <c r="D220" s="111">
        <v>71.188199999999995</v>
      </c>
      <c r="E220" s="111">
        <v>71.600700000000003</v>
      </c>
      <c r="F220" s="50">
        <v>26.200000000000003</v>
      </c>
      <c r="G220" s="111">
        <v>68.243399999999994</v>
      </c>
      <c r="H220" s="111">
        <v>68.438400000000001</v>
      </c>
      <c r="I220" s="46">
        <f t="shared" si="148"/>
        <v>0.41250000000000853</v>
      </c>
      <c r="J220" s="46">
        <f t="shared" si="149"/>
        <v>0.19500000000000739</v>
      </c>
      <c r="K220" s="94">
        <f t="shared" si="156"/>
        <v>3.9753500000002973</v>
      </c>
      <c r="L220" s="95">
        <f t="shared" si="157"/>
        <v>8.7000000000000455</v>
      </c>
      <c r="M220" s="93">
        <f t="shared" si="158"/>
        <v>37.324649999999657</v>
      </c>
      <c r="N220" s="61">
        <f t="shared" si="159"/>
        <v>7.9507000000005945</v>
      </c>
      <c r="O220" s="61">
        <f t="shared" si="160"/>
        <v>17.400000000000091</v>
      </c>
      <c r="P220" s="61">
        <f t="shared" si="161"/>
        <v>74.649299999999315</v>
      </c>
    </row>
    <row r="222" spans="1:18" ht="12.75" x14ac:dyDescent="0.2">
      <c r="A222" s="112" t="s">
        <v>291</v>
      </c>
      <c r="B222" s="110" t="s">
        <v>59</v>
      </c>
      <c r="C222" s="50" t="s">
        <v>51</v>
      </c>
      <c r="D222" s="111" t="s">
        <v>60</v>
      </c>
      <c r="E222" s="111" t="s">
        <v>61</v>
      </c>
      <c r="F222" s="50" t="s">
        <v>51</v>
      </c>
      <c r="G222" s="111" t="s">
        <v>60</v>
      </c>
      <c r="H222" s="111" t="s">
        <v>62</v>
      </c>
      <c r="I222" s="50" t="s">
        <v>63</v>
      </c>
      <c r="J222" s="50" t="s">
        <v>64</v>
      </c>
      <c r="K222" s="61" t="s">
        <v>65</v>
      </c>
      <c r="L222" s="61" t="s">
        <v>66</v>
      </c>
      <c r="M222" s="61" t="s">
        <v>67</v>
      </c>
      <c r="N222" s="61" t="s">
        <v>68</v>
      </c>
      <c r="O222" s="61" t="s">
        <v>69</v>
      </c>
      <c r="P222" s="61" t="s">
        <v>70</v>
      </c>
      <c r="Q222" s="41" t="s">
        <v>149</v>
      </c>
    </row>
    <row r="223" spans="1:18" x14ac:dyDescent="0.2">
      <c r="A223" s="66" t="s">
        <v>80</v>
      </c>
      <c r="B223" s="114" t="s">
        <v>72</v>
      </c>
      <c r="C223" s="66" t="s">
        <v>73</v>
      </c>
      <c r="D223" s="66" t="s">
        <v>73</v>
      </c>
      <c r="E223" s="115" t="s">
        <v>74</v>
      </c>
      <c r="F223" s="66" t="s">
        <v>75</v>
      </c>
      <c r="G223" s="66" t="s">
        <v>75</v>
      </c>
      <c r="H223" s="115" t="s">
        <v>74</v>
      </c>
      <c r="I223" s="66" t="s">
        <v>76</v>
      </c>
      <c r="J223" s="66" t="s">
        <v>76</v>
      </c>
      <c r="K223" s="67" t="s">
        <v>76</v>
      </c>
      <c r="L223" s="67" t="s">
        <v>76</v>
      </c>
      <c r="M223" s="67" t="s">
        <v>76</v>
      </c>
      <c r="N223" s="67" t="s">
        <v>77</v>
      </c>
      <c r="O223" s="67" t="s">
        <v>78</v>
      </c>
      <c r="P223" s="67" t="s">
        <v>79</v>
      </c>
      <c r="Q223" s="46">
        <f>AVERAGE(I225:J225)</f>
        <v>3.8795000000000002</v>
      </c>
    </row>
    <row r="224" spans="1:18" x14ac:dyDescent="0.2">
      <c r="A224" s="109">
        <v>43087</v>
      </c>
      <c r="B224" s="50" t="s">
        <v>323</v>
      </c>
      <c r="C224" s="50">
        <v>1.1000000000000001</v>
      </c>
      <c r="D224" s="46">
        <v>70.821799999999996</v>
      </c>
      <c r="E224" s="111">
        <v>71.488399999999999</v>
      </c>
      <c r="F224" s="50">
        <v>1.2000000000000002</v>
      </c>
      <c r="G224" s="46">
        <v>63.672699999999999</v>
      </c>
      <c r="H224" s="111">
        <v>64.179900000000004</v>
      </c>
      <c r="I224" s="46">
        <f t="shared" ref="I224:I225" si="162">E224-D224</f>
        <v>0.66660000000000252</v>
      </c>
      <c r="J224" s="46">
        <f t="shared" ref="J224:J225" si="163">H224-G224</f>
        <v>0.50720000000000454</v>
      </c>
      <c r="K224" s="94">
        <f>(J224*1000/25)-$Q$223</f>
        <v>16.408500000000181</v>
      </c>
      <c r="L224" s="95">
        <f t="shared" ref="L224:L244" si="164">50-M224-K224</f>
        <v>6.3759999999999195</v>
      </c>
      <c r="M224" s="93">
        <f>50-((I224*1000/25)-$Q$223)</f>
        <v>27.215499999999899</v>
      </c>
      <c r="N224" s="61">
        <f t="shared" ref="N224" si="165">K224/(SUM(K224:M224))*100</f>
        <v>32.817000000000363</v>
      </c>
      <c r="O224" s="61">
        <f t="shared" ref="O224" si="166">L224/(SUM(K224:M224))*100</f>
        <v>12.751999999999839</v>
      </c>
      <c r="P224" s="61">
        <f t="shared" ref="P224" si="167">M224/(SUM(K224:M224))*100</f>
        <v>54.430999999999798</v>
      </c>
      <c r="R224" s="61">
        <f t="shared" ref="R224" si="168">SUM(N224:P224)</f>
        <v>100</v>
      </c>
    </row>
    <row r="225" spans="1:16" x14ac:dyDescent="0.2">
      <c r="A225" s="109">
        <v>43087</v>
      </c>
      <c r="B225" s="50" t="s">
        <v>71</v>
      </c>
      <c r="C225" s="50">
        <v>4.0999999999999996</v>
      </c>
      <c r="D225" s="46">
        <v>71.235900000000001</v>
      </c>
      <c r="E225" s="111">
        <v>75.116500000000002</v>
      </c>
      <c r="F225" s="50">
        <v>4.1999999999999993</v>
      </c>
      <c r="G225" s="46">
        <v>67.120599999999996</v>
      </c>
      <c r="H225" s="111">
        <v>70.998999999999995</v>
      </c>
      <c r="I225" s="46">
        <f t="shared" si="162"/>
        <v>3.8806000000000012</v>
      </c>
      <c r="J225" s="46">
        <f t="shared" si="163"/>
        <v>3.8783999999999992</v>
      </c>
      <c r="K225" s="94" t="s">
        <v>236</v>
      </c>
      <c r="L225" s="95" t="s">
        <v>236</v>
      </c>
      <c r="M225" s="93" t="s">
        <v>236</v>
      </c>
      <c r="N225" s="61" t="s">
        <v>236</v>
      </c>
      <c r="O225" s="61" t="s">
        <v>236</v>
      </c>
      <c r="P225" s="61" t="s">
        <v>236</v>
      </c>
    </row>
    <row r="226" spans="1:16" x14ac:dyDescent="0.2">
      <c r="A226" s="109">
        <v>43087</v>
      </c>
      <c r="B226" s="50" t="s">
        <v>330</v>
      </c>
      <c r="C226" s="50">
        <v>6.1</v>
      </c>
      <c r="D226" s="46">
        <v>71.738</v>
      </c>
      <c r="E226" s="111">
        <v>72.233000000000004</v>
      </c>
      <c r="F226" s="50">
        <v>6.1999999999999993</v>
      </c>
      <c r="G226" s="46">
        <v>70.4011</v>
      </c>
      <c r="H226" s="111">
        <v>70.6755</v>
      </c>
      <c r="I226" s="46">
        <f t="shared" ref="I226:I244" si="169">E226-D226</f>
        <v>0.49500000000000455</v>
      </c>
      <c r="J226" s="46">
        <f t="shared" ref="J226:J244" si="170">H226-G226</f>
        <v>0.27439999999999998</v>
      </c>
      <c r="K226" s="94">
        <f t="shared" ref="K226:K244" si="171">(J226*1000/25)-$Q$223</f>
        <v>7.0964999999999989</v>
      </c>
      <c r="L226" s="95">
        <f t="shared" si="164"/>
        <v>8.8240000000001828</v>
      </c>
      <c r="M226" s="93">
        <f t="shared" ref="M226:M244" si="172">50-((I226*1000/25)-$Q$223)</f>
        <v>34.079499999999818</v>
      </c>
      <c r="N226" s="61">
        <f t="shared" ref="N226:N244" si="173">K226/(SUM(K226:M226))*100</f>
        <v>14.192999999999998</v>
      </c>
      <c r="O226" s="61">
        <f t="shared" ref="O226:O244" si="174">L226/(SUM(K226:M226))*100</f>
        <v>17.648000000000366</v>
      </c>
      <c r="P226" s="61">
        <f t="shared" ref="P226:P244" si="175">M226/(SUM(K226:M226))*100</f>
        <v>68.158999999999637</v>
      </c>
    </row>
    <row r="227" spans="1:16" x14ac:dyDescent="0.2">
      <c r="A227" s="109">
        <v>43087</v>
      </c>
      <c r="B227" s="50" t="s">
        <v>326</v>
      </c>
      <c r="C227" s="50">
        <v>7.1</v>
      </c>
      <c r="D227" s="46">
        <v>72.9649</v>
      </c>
      <c r="E227" s="111">
        <v>73.818200000000004</v>
      </c>
      <c r="F227" s="50">
        <v>7.1999999999999993</v>
      </c>
      <c r="G227" s="46">
        <v>73.033600000000007</v>
      </c>
      <c r="H227" s="111">
        <v>73.619200000000006</v>
      </c>
      <c r="I227" s="46">
        <f t="shared" si="169"/>
        <v>0.85330000000000439</v>
      </c>
      <c r="J227" s="46">
        <f t="shared" si="170"/>
        <v>0.58559999999999945</v>
      </c>
      <c r="K227" s="94">
        <f t="shared" si="171"/>
        <v>19.544499999999978</v>
      </c>
      <c r="L227" s="95">
        <f t="shared" si="164"/>
        <v>10.708000000000197</v>
      </c>
      <c r="M227" s="93">
        <f t="shared" si="172"/>
        <v>19.747499999999825</v>
      </c>
      <c r="N227" s="61">
        <f t="shared" si="173"/>
        <v>39.088999999999956</v>
      </c>
      <c r="O227" s="61">
        <f t="shared" si="174"/>
        <v>21.416000000000395</v>
      </c>
      <c r="P227" s="61">
        <f t="shared" si="175"/>
        <v>39.494999999999649</v>
      </c>
    </row>
    <row r="228" spans="1:16" x14ac:dyDescent="0.2">
      <c r="A228" s="109">
        <v>43087</v>
      </c>
      <c r="B228" s="50" t="s">
        <v>328</v>
      </c>
      <c r="C228" s="50">
        <v>8.1</v>
      </c>
      <c r="D228" s="46">
        <v>73.608900000000006</v>
      </c>
      <c r="E228" s="111">
        <v>74.397000000000006</v>
      </c>
      <c r="F228" s="50">
        <v>8.1999999999999993</v>
      </c>
      <c r="G228" s="46">
        <v>68.480099999999993</v>
      </c>
      <c r="H228" s="111">
        <v>69.054199999999994</v>
      </c>
      <c r="I228" s="46">
        <f t="shared" si="169"/>
        <v>0.78810000000000002</v>
      </c>
      <c r="J228" s="46">
        <f t="shared" si="170"/>
        <v>0.57410000000000139</v>
      </c>
      <c r="K228" s="94">
        <f t="shared" si="171"/>
        <v>19.084500000000055</v>
      </c>
      <c r="L228" s="95">
        <f t="shared" si="164"/>
        <v>8.5599999999999454</v>
      </c>
      <c r="M228" s="93">
        <f t="shared" si="172"/>
        <v>22.355499999999999</v>
      </c>
      <c r="N228" s="61">
        <f t="shared" si="173"/>
        <v>38.169000000000111</v>
      </c>
      <c r="O228" s="61">
        <f t="shared" si="174"/>
        <v>17.119999999999891</v>
      </c>
      <c r="P228" s="61">
        <f t="shared" si="175"/>
        <v>44.710999999999999</v>
      </c>
    </row>
    <row r="229" spans="1:16" x14ac:dyDescent="0.2">
      <c r="A229" s="109">
        <v>43087</v>
      </c>
      <c r="B229" s="50" t="s">
        <v>333</v>
      </c>
      <c r="C229" s="50">
        <v>9.1</v>
      </c>
      <c r="D229" s="46">
        <v>71.955299999999994</v>
      </c>
      <c r="E229" s="111">
        <v>72.696899999999999</v>
      </c>
      <c r="F229" s="50">
        <v>9.1999999999999993</v>
      </c>
      <c r="G229" s="46">
        <v>72.990099999999998</v>
      </c>
      <c r="H229" s="111">
        <v>73.385599999999997</v>
      </c>
      <c r="I229" s="46">
        <f t="shared" si="169"/>
        <v>0.74160000000000537</v>
      </c>
      <c r="J229" s="46">
        <f t="shared" si="170"/>
        <v>0.39549999999999841</v>
      </c>
      <c r="K229" s="94">
        <f t="shared" si="171"/>
        <v>11.940499999999936</v>
      </c>
      <c r="L229" s="95">
        <f t="shared" si="164"/>
        <v>13.844000000000278</v>
      </c>
      <c r="M229" s="93">
        <f t="shared" si="172"/>
        <v>24.215499999999786</v>
      </c>
      <c r="N229" s="61">
        <f t="shared" si="173"/>
        <v>23.880999999999872</v>
      </c>
      <c r="O229" s="61">
        <f t="shared" si="174"/>
        <v>27.688000000000557</v>
      </c>
      <c r="P229" s="61">
        <f t="shared" si="175"/>
        <v>48.430999999999571</v>
      </c>
    </row>
    <row r="230" spans="1:16" x14ac:dyDescent="0.2">
      <c r="A230" s="109">
        <v>43087</v>
      </c>
      <c r="B230" s="50" t="s">
        <v>316</v>
      </c>
      <c r="C230" s="50">
        <v>10.1</v>
      </c>
      <c r="D230" s="46">
        <v>72.840599999999995</v>
      </c>
      <c r="E230" s="111">
        <v>73.663899999999998</v>
      </c>
      <c r="F230" s="50">
        <v>10.199999999999999</v>
      </c>
      <c r="G230" s="46">
        <v>72.433899999999994</v>
      </c>
      <c r="H230" s="111">
        <v>72.966700000000003</v>
      </c>
      <c r="I230" s="46">
        <f t="shared" si="169"/>
        <v>0.82330000000000325</v>
      </c>
      <c r="J230" s="46">
        <f t="shared" si="170"/>
        <v>0.53280000000000882</v>
      </c>
      <c r="K230" s="94">
        <f t="shared" si="171"/>
        <v>17.432500000000353</v>
      </c>
      <c r="L230" s="95">
        <f t="shared" si="164"/>
        <v>11.619999999999777</v>
      </c>
      <c r="M230" s="93">
        <f t="shared" si="172"/>
        <v>20.94749999999987</v>
      </c>
      <c r="N230" s="61">
        <f t="shared" si="173"/>
        <v>34.865000000000705</v>
      </c>
      <c r="O230" s="61">
        <f t="shared" si="174"/>
        <v>23.239999999999554</v>
      </c>
      <c r="P230" s="61">
        <f t="shared" si="175"/>
        <v>41.89499999999974</v>
      </c>
    </row>
    <row r="231" spans="1:16" x14ac:dyDescent="0.2">
      <c r="A231" s="109">
        <v>43087</v>
      </c>
      <c r="B231" s="50" t="s">
        <v>321</v>
      </c>
      <c r="C231" s="50">
        <v>11.1</v>
      </c>
      <c r="D231" s="46">
        <v>73.756500000000003</v>
      </c>
      <c r="E231" s="111">
        <v>74.442599999999999</v>
      </c>
      <c r="F231" s="50">
        <v>11.2</v>
      </c>
      <c r="G231" s="46">
        <v>70.507199999999997</v>
      </c>
      <c r="H231" s="111">
        <v>70.9131</v>
      </c>
      <c r="I231" s="46">
        <f t="shared" si="169"/>
        <v>0.68609999999999616</v>
      </c>
      <c r="J231" s="46">
        <f t="shared" si="170"/>
        <v>0.40590000000000259</v>
      </c>
      <c r="K231" s="94">
        <f t="shared" si="171"/>
        <v>12.356500000000104</v>
      </c>
      <c r="L231" s="95">
        <f t="shared" si="164"/>
        <v>11.207999999999743</v>
      </c>
      <c r="M231" s="93">
        <f t="shared" si="172"/>
        <v>26.435500000000154</v>
      </c>
      <c r="N231" s="61">
        <f t="shared" si="173"/>
        <v>24.713000000000207</v>
      </c>
      <c r="O231" s="61">
        <f t="shared" si="174"/>
        <v>22.415999999999485</v>
      </c>
      <c r="P231" s="61">
        <f t="shared" si="175"/>
        <v>52.871000000000315</v>
      </c>
    </row>
    <row r="232" spans="1:16" x14ac:dyDescent="0.2">
      <c r="A232" s="109">
        <v>43087</v>
      </c>
      <c r="B232" s="50" t="s">
        <v>327</v>
      </c>
      <c r="C232" s="50">
        <v>12.1</v>
      </c>
      <c r="D232" s="46">
        <v>72.453800000000001</v>
      </c>
      <c r="E232" s="111">
        <v>73.3309</v>
      </c>
      <c r="F232" s="50">
        <v>12.2</v>
      </c>
      <c r="G232" s="46">
        <v>73.347300000000004</v>
      </c>
      <c r="H232" s="111">
        <v>73.955500000000001</v>
      </c>
      <c r="I232" s="46">
        <f t="shared" si="169"/>
        <v>0.87709999999999866</v>
      </c>
      <c r="J232" s="46">
        <f t="shared" si="170"/>
        <v>0.60819999999999652</v>
      </c>
      <c r="K232" s="94">
        <f t="shared" si="171"/>
        <v>20.448499999999861</v>
      </c>
      <c r="L232" s="95">
        <f t="shared" si="164"/>
        <v>10.756000000000085</v>
      </c>
      <c r="M232" s="93">
        <f t="shared" si="172"/>
        <v>18.795500000000054</v>
      </c>
      <c r="N232" s="61">
        <f t="shared" si="173"/>
        <v>40.896999999999721</v>
      </c>
      <c r="O232" s="61">
        <f t="shared" si="174"/>
        <v>21.512000000000171</v>
      </c>
      <c r="P232" s="61">
        <f t="shared" si="175"/>
        <v>37.591000000000108</v>
      </c>
    </row>
    <row r="233" spans="1:16" x14ac:dyDescent="0.2">
      <c r="A233" s="109">
        <v>43087</v>
      </c>
      <c r="B233" s="50" t="s">
        <v>319</v>
      </c>
      <c r="C233" s="50">
        <v>13.1</v>
      </c>
      <c r="D233" s="46">
        <v>68.696399999999997</v>
      </c>
      <c r="E233" s="111">
        <v>69.440600000000003</v>
      </c>
      <c r="F233" s="50">
        <v>13.2</v>
      </c>
      <c r="G233" s="46">
        <v>69.040199999999999</v>
      </c>
      <c r="H233" s="111">
        <v>69.540599999999998</v>
      </c>
      <c r="I233" s="46">
        <f t="shared" si="169"/>
        <v>0.74420000000000641</v>
      </c>
      <c r="J233" s="46">
        <f t="shared" si="170"/>
        <v>0.50039999999999907</v>
      </c>
      <c r="K233" s="94">
        <f t="shared" si="171"/>
        <v>16.136499999999963</v>
      </c>
      <c r="L233" s="95">
        <f t="shared" si="164"/>
        <v>9.7520000000002938</v>
      </c>
      <c r="M233" s="93">
        <f t="shared" si="172"/>
        <v>24.111499999999744</v>
      </c>
      <c r="N233" s="61">
        <f t="shared" si="173"/>
        <v>32.272999999999925</v>
      </c>
      <c r="O233" s="61">
        <f t="shared" si="174"/>
        <v>19.504000000000588</v>
      </c>
      <c r="P233" s="61">
        <f t="shared" si="175"/>
        <v>48.222999999999487</v>
      </c>
    </row>
    <row r="234" spans="1:16" x14ac:dyDescent="0.2">
      <c r="A234" s="109">
        <v>43087</v>
      </c>
      <c r="B234" s="50" t="s">
        <v>318</v>
      </c>
      <c r="C234" s="50">
        <v>14.1</v>
      </c>
      <c r="D234" s="46">
        <v>68.683000000000007</v>
      </c>
      <c r="E234" s="111">
        <v>69.467699999999994</v>
      </c>
      <c r="F234" s="50">
        <v>14.2</v>
      </c>
      <c r="G234" s="46">
        <v>69.248699999999999</v>
      </c>
      <c r="H234" s="111">
        <v>69.837599999999995</v>
      </c>
      <c r="I234" s="46">
        <f t="shared" si="169"/>
        <v>0.78469999999998663</v>
      </c>
      <c r="J234" s="46">
        <f t="shared" si="170"/>
        <v>0.58889999999999532</v>
      </c>
      <c r="K234" s="94">
        <f t="shared" si="171"/>
        <v>19.676499999999812</v>
      </c>
      <c r="L234" s="95">
        <f t="shared" si="164"/>
        <v>7.8319999999996526</v>
      </c>
      <c r="M234" s="93">
        <f t="shared" si="172"/>
        <v>22.491500000000535</v>
      </c>
      <c r="N234" s="61">
        <f t="shared" si="173"/>
        <v>39.352999999999625</v>
      </c>
      <c r="O234" s="61">
        <f t="shared" si="174"/>
        <v>15.663999999999307</v>
      </c>
      <c r="P234" s="61">
        <f t="shared" si="175"/>
        <v>44.98300000000107</v>
      </c>
    </row>
    <row r="235" spans="1:16" x14ac:dyDescent="0.2">
      <c r="A235" s="109">
        <v>43087</v>
      </c>
      <c r="B235" s="50" t="s">
        <v>329</v>
      </c>
      <c r="C235" s="50">
        <v>15.1</v>
      </c>
      <c r="D235" s="46">
        <v>68.767899999999997</v>
      </c>
      <c r="E235" s="111">
        <v>69.150700000000001</v>
      </c>
      <c r="F235" s="50">
        <v>15.2</v>
      </c>
      <c r="G235" s="46">
        <v>67.237200000000001</v>
      </c>
      <c r="H235" s="111">
        <v>67.413499999999999</v>
      </c>
      <c r="I235" s="46">
        <f t="shared" si="169"/>
        <v>0.38280000000000314</v>
      </c>
      <c r="J235" s="46">
        <f t="shared" si="170"/>
        <v>0.17629999999999768</v>
      </c>
      <c r="K235" s="94">
        <f t="shared" si="171"/>
        <v>3.1724999999999071</v>
      </c>
      <c r="L235" s="95">
        <f t="shared" si="164"/>
        <v>8.2600000000002183</v>
      </c>
      <c r="M235" s="93">
        <f t="shared" si="172"/>
        <v>38.567499999999875</v>
      </c>
      <c r="N235" s="61">
        <f t="shared" si="173"/>
        <v>6.344999999999815</v>
      </c>
      <c r="O235" s="61">
        <f t="shared" si="174"/>
        <v>16.520000000000437</v>
      </c>
      <c r="P235" s="61">
        <f t="shared" si="175"/>
        <v>77.134999999999749</v>
      </c>
    </row>
    <row r="236" spans="1:16" x14ac:dyDescent="0.2">
      <c r="A236" s="109">
        <v>43087</v>
      </c>
      <c r="B236" s="50" t="s">
        <v>332</v>
      </c>
      <c r="C236" s="50">
        <v>16.100000000000001</v>
      </c>
      <c r="D236" s="46">
        <v>68.67</v>
      </c>
      <c r="E236" s="111">
        <v>69.257000000000005</v>
      </c>
      <c r="F236" s="50">
        <v>16.200000000000003</v>
      </c>
      <c r="G236" s="46">
        <v>69.710599999999999</v>
      </c>
      <c r="H236" s="111">
        <v>69.986900000000006</v>
      </c>
      <c r="I236" s="46">
        <f t="shared" si="169"/>
        <v>0.5870000000000033</v>
      </c>
      <c r="J236" s="46">
        <f t="shared" si="170"/>
        <v>0.27630000000000621</v>
      </c>
      <c r="K236" s="94">
        <f t="shared" si="171"/>
        <v>7.1725000000002481</v>
      </c>
      <c r="L236" s="95">
        <f t="shared" si="164"/>
        <v>12.427999999999884</v>
      </c>
      <c r="M236" s="93">
        <f t="shared" si="172"/>
        <v>30.399499999999868</v>
      </c>
      <c r="N236" s="61">
        <f t="shared" si="173"/>
        <v>14.345000000000496</v>
      </c>
      <c r="O236" s="61">
        <f t="shared" si="174"/>
        <v>24.855999999999767</v>
      </c>
      <c r="P236" s="61">
        <f t="shared" si="175"/>
        <v>60.798999999999737</v>
      </c>
    </row>
    <row r="237" spans="1:16" x14ac:dyDescent="0.2">
      <c r="A237" s="109">
        <v>43087</v>
      </c>
      <c r="B237" s="50" t="s">
        <v>322</v>
      </c>
      <c r="C237" s="50">
        <v>18.100000000000001</v>
      </c>
      <c r="D237" s="46">
        <v>68.664699999999996</v>
      </c>
      <c r="E237" s="111">
        <v>69.169300000000007</v>
      </c>
      <c r="F237" s="50">
        <v>18.200000000000003</v>
      </c>
      <c r="G237" s="46">
        <v>70.474199999999996</v>
      </c>
      <c r="H237" s="111">
        <v>70.772800000000004</v>
      </c>
      <c r="I237" s="46">
        <f t="shared" si="169"/>
        <v>0.5046000000000106</v>
      </c>
      <c r="J237" s="46">
        <f t="shared" si="170"/>
        <v>0.29860000000000753</v>
      </c>
      <c r="K237" s="94">
        <f t="shared" si="171"/>
        <v>8.0645000000003009</v>
      </c>
      <c r="L237" s="95">
        <f t="shared" si="164"/>
        <v>8.2400000000001228</v>
      </c>
      <c r="M237" s="93">
        <f t="shared" si="172"/>
        <v>33.695499999999576</v>
      </c>
      <c r="N237" s="61">
        <f t="shared" si="173"/>
        <v>16.129000000000602</v>
      </c>
      <c r="O237" s="61">
        <f t="shared" si="174"/>
        <v>16.480000000000246</v>
      </c>
      <c r="P237" s="61">
        <f t="shared" si="175"/>
        <v>67.390999999999153</v>
      </c>
    </row>
    <row r="238" spans="1:16" x14ac:dyDescent="0.2">
      <c r="A238" s="109">
        <v>43087</v>
      </c>
      <c r="B238" s="50" t="s">
        <v>320</v>
      </c>
      <c r="C238" s="50">
        <v>19.100000000000001</v>
      </c>
      <c r="D238" s="46">
        <v>71.834800000000001</v>
      </c>
      <c r="E238" s="111">
        <v>72.515199999999993</v>
      </c>
      <c r="F238" s="50">
        <v>19.200000000000003</v>
      </c>
      <c r="G238" s="46">
        <v>72.087800000000001</v>
      </c>
      <c r="H238" s="111">
        <v>72.494200000000006</v>
      </c>
      <c r="I238" s="46">
        <f t="shared" si="169"/>
        <v>0.68039999999999168</v>
      </c>
      <c r="J238" s="46">
        <f t="shared" si="170"/>
        <v>0.40640000000000498</v>
      </c>
      <c r="K238" s="94">
        <f t="shared" si="171"/>
        <v>12.376500000000199</v>
      </c>
      <c r="L238" s="95">
        <f t="shared" si="164"/>
        <v>10.959999999999468</v>
      </c>
      <c r="M238" s="93">
        <f t="shared" si="172"/>
        <v>26.663500000000333</v>
      </c>
      <c r="N238" s="61">
        <f t="shared" si="173"/>
        <v>24.753000000000398</v>
      </c>
      <c r="O238" s="61">
        <f t="shared" si="174"/>
        <v>21.919999999998936</v>
      </c>
      <c r="P238" s="61">
        <f t="shared" si="175"/>
        <v>53.327000000000666</v>
      </c>
    </row>
    <row r="239" spans="1:16" x14ac:dyDescent="0.2">
      <c r="A239" s="109">
        <v>43087</v>
      </c>
      <c r="B239" s="50" t="s">
        <v>331</v>
      </c>
      <c r="C239" s="50">
        <v>20.100000000000001</v>
      </c>
      <c r="D239" s="46">
        <v>71.062799999999996</v>
      </c>
      <c r="E239" s="111">
        <v>71.430400000000006</v>
      </c>
      <c r="F239" s="50">
        <v>20.200000000000003</v>
      </c>
      <c r="G239" s="46">
        <v>73.559100000000001</v>
      </c>
      <c r="H239" s="111">
        <v>73.7453</v>
      </c>
      <c r="I239" s="46">
        <f t="shared" si="169"/>
        <v>0.36760000000001014</v>
      </c>
      <c r="J239" s="46">
        <f t="shared" si="170"/>
        <v>0.18619999999999948</v>
      </c>
      <c r="K239" s="94">
        <f t="shared" si="171"/>
        <v>3.5684999999999789</v>
      </c>
      <c r="L239" s="95">
        <f t="shared" si="164"/>
        <v>7.2560000000004266</v>
      </c>
      <c r="M239" s="93">
        <f t="shared" si="172"/>
        <v>39.175499999999595</v>
      </c>
      <c r="N239" s="61">
        <f t="shared" si="173"/>
        <v>7.1369999999999569</v>
      </c>
      <c r="O239" s="61">
        <f t="shared" si="174"/>
        <v>14.512000000000851</v>
      </c>
      <c r="P239" s="61">
        <f t="shared" si="175"/>
        <v>78.350999999999189</v>
      </c>
    </row>
    <row r="240" spans="1:16" x14ac:dyDescent="0.2">
      <c r="A240" s="109">
        <v>43087</v>
      </c>
      <c r="B240" s="50" t="s">
        <v>315</v>
      </c>
      <c r="C240" s="50">
        <v>21.1</v>
      </c>
      <c r="D240" s="46">
        <v>73.266900000000007</v>
      </c>
      <c r="E240" s="111">
        <v>74.315799999999996</v>
      </c>
      <c r="F240" s="50">
        <v>21.200000000000003</v>
      </c>
      <c r="G240" s="46">
        <v>71.852000000000004</v>
      </c>
      <c r="H240" s="111">
        <v>72.571600000000004</v>
      </c>
      <c r="I240" s="46">
        <f t="shared" si="169"/>
        <v>1.0488999999999891</v>
      </c>
      <c r="J240" s="46">
        <f t="shared" si="170"/>
        <v>0.7195999999999998</v>
      </c>
      <c r="K240" s="94">
        <f t="shared" si="171"/>
        <v>24.904499999999992</v>
      </c>
      <c r="L240" s="95">
        <f t="shared" si="164"/>
        <v>13.171999999999578</v>
      </c>
      <c r="M240" s="93">
        <f t="shared" si="172"/>
        <v>11.923500000000431</v>
      </c>
      <c r="N240" s="61">
        <f t="shared" si="173"/>
        <v>49.808999999999983</v>
      </c>
      <c r="O240" s="61">
        <f t="shared" si="174"/>
        <v>26.343999999999156</v>
      </c>
      <c r="P240" s="61">
        <f t="shared" si="175"/>
        <v>23.847000000000861</v>
      </c>
    </row>
    <row r="241" spans="1:16" x14ac:dyDescent="0.2">
      <c r="A241" s="109">
        <v>43087</v>
      </c>
      <c r="B241" s="50" t="s">
        <v>314</v>
      </c>
      <c r="C241" s="50">
        <v>22.1</v>
      </c>
      <c r="D241" s="46">
        <v>68.402199999999993</v>
      </c>
      <c r="E241" s="111">
        <v>69.048900000000003</v>
      </c>
      <c r="F241" s="50">
        <v>22.200000000000003</v>
      </c>
      <c r="G241" s="46">
        <v>71.186400000000006</v>
      </c>
      <c r="H241" s="111">
        <v>71.677300000000002</v>
      </c>
      <c r="I241" s="46">
        <f t="shared" si="169"/>
        <v>0.64670000000000982</v>
      </c>
      <c r="J241" s="46">
        <f t="shared" si="170"/>
        <v>0.49089999999999634</v>
      </c>
      <c r="K241" s="94">
        <f t="shared" si="171"/>
        <v>15.756499999999853</v>
      </c>
      <c r="L241" s="95">
        <f t="shared" si="164"/>
        <v>6.2320000000005393</v>
      </c>
      <c r="M241" s="93">
        <f t="shared" si="172"/>
        <v>28.011499999999607</v>
      </c>
      <c r="N241" s="61">
        <f t="shared" si="173"/>
        <v>31.512999999999707</v>
      </c>
      <c r="O241" s="61">
        <f t="shared" si="174"/>
        <v>12.464000000001079</v>
      </c>
      <c r="P241" s="61">
        <f t="shared" si="175"/>
        <v>56.022999999999215</v>
      </c>
    </row>
    <row r="242" spans="1:16" x14ac:dyDescent="0.2">
      <c r="A242" s="109">
        <v>43087</v>
      </c>
      <c r="B242" s="50" t="s">
        <v>325</v>
      </c>
      <c r="C242" s="50">
        <v>23.1</v>
      </c>
      <c r="D242" s="46">
        <v>71.700999999999993</v>
      </c>
      <c r="E242" s="111">
        <v>72.330500000000001</v>
      </c>
      <c r="F242" s="50">
        <v>23.200000000000003</v>
      </c>
      <c r="G242" s="46">
        <v>71</v>
      </c>
      <c r="H242" s="111">
        <v>71.509399999999999</v>
      </c>
      <c r="I242" s="46">
        <f t="shared" si="169"/>
        <v>0.62950000000000728</v>
      </c>
      <c r="J242" s="46">
        <f t="shared" si="170"/>
        <v>0.50939999999999941</v>
      </c>
      <c r="K242" s="94">
        <f t="shared" si="171"/>
        <v>16.496499999999976</v>
      </c>
      <c r="L242" s="95">
        <f t="shared" si="164"/>
        <v>4.8040000000003147</v>
      </c>
      <c r="M242" s="93">
        <f t="shared" si="172"/>
        <v>28.699499999999709</v>
      </c>
      <c r="N242" s="61">
        <f t="shared" si="173"/>
        <v>32.992999999999952</v>
      </c>
      <c r="O242" s="61">
        <f t="shared" si="174"/>
        <v>9.6080000000006294</v>
      </c>
      <c r="P242" s="61">
        <f t="shared" si="175"/>
        <v>57.398999999999425</v>
      </c>
    </row>
    <row r="243" spans="1:16" x14ac:dyDescent="0.2">
      <c r="A243" s="109">
        <v>43087</v>
      </c>
      <c r="B243" s="50" t="s">
        <v>324</v>
      </c>
      <c r="C243" s="50">
        <v>24.1</v>
      </c>
      <c r="D243" s="46">
        <v>71.349500000000006</v>
      </c>
      <c r="E243" s="111">
        <v>72.418499999999995</v>
      </c>
      <c r="F243" s="50">
        <v>24.200000000000003</v>
      </c>
      <c r="G243" s="46">
        <v>70.999300000000005</v>
      </c>
      <c r="H243" s="111">
        <v>71.832700000000003</v>
      </c>
      <c r="I243" s="46">
        <f t="shared" si="169"/>
        <v>1.0689999999999884</v>
      </c>
      <c r="J243" s="46">
        <f t="shared" si="170"/>
        <v>0.83339999999999748</v>
      </c>
      <c r="K243" s="94">
        <f t="shared" si="171"/>
        <v>29.456499999999899</v>
      </c>
      <c r="L243" s="95">
        <f t="shared" si="164"/>
        <v>9.4239999999996371</v>
      </c>
      <c r="M243" s="93">
        <f t="shared" si="172"/>
        <v>11.119500000000464</v>
      </c>
      <c r="N243" s="61">
        <f t="shared" si="173"/>
        <v>58.912999999999791</v>
      </c>
      <c r="O243" s="61">
        <f t="shared" si="174"/>
        <v>18.847999999999274</v>
      </c>
      <c r="P243" s="61">
        <f t="shared" si="175"/>
        <v>22.239000000000928</v>
      </c>
    </row>
    <row r="244" spans="1:16" x14ac:dyDescent="0.2">
      <c r="A244" s="109">
        <v>43087</v>
      </c>
      <c r="B244" s="50" t="s">
        <v>317</v>
      </c>
      <c r="C244" s="50">
        <v>26.1</v>
      </c>
      <c r="D244" s="46">
        <v>71.188000000000002</v>
      </c>
      <c r="E244" s="111">
        <v>72.089699999999993</v>
      </c>
      <c r="F244" s="50">
        <v>26.200000000000003</v>
      </c>
      <c r="G244" s="46">
        <v>68.243300000000005</v>
      </c>
      <c r="H244" s="111">
        <v>68.923100000000005</v>
      </c>
      <c r="I244" s="46">
        <f t="shared" si="169"/>
        <v>0.90169999999999106</v>
      </c>
      <c r="J244" s="46">
        <f t="shared" si="170"/>
        <v>0.67980000000000018</v>
      </c>
      <c r="K244" s="94">
        <f t="shared" si="171"/>
        <v>23.312500000000007</v>
      </c>
      <c r="L244" s="95">
        <f t="shared" si="164"/>
        <v>8.8759999999996353</v>
      </c>
      <c r="M244" s="93">
        <f t="shared" si="172"/>
        <v>17.811500000000358</v>
      </c>
      <c r="N244" s="61">
        <f t="shared" si="173"/>
        <v>46.625000000000014</v>
      </c>
      <c r="O244" s="61">
        <f t="shared" si="174"/>
        <v>17.751999999999271</v>
      </c>
      <c r="P244" s="61">
        <f t="shared" si="175"/>
        <v>35.623000000000715</v>
      </c>
    </row>
  </sheetData>
  <pageMargins left="0.7" right="0.7" top="0.75" bottom="0.75" header="0.3" footer="0.3"/>
  <ignoredErrors>
    <ignoredError sqref="L183:M183 L194:M194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4"/>
  <sheetViews>
    <sheetView topLeftCell="A201" workbookViewId="0">
      <selection activeCell="A246" sqref="A246"/>
    </sheetView>
  </sheetViews>
  <sheetFormatPr defaultRowHeight="11.25" x14ac:dyDescent="0.2"/>
  <cols>
    <col min="1" max="1" width="11.7109375" style="50" customWidth="1"/>
    <col min="2" max="2" width="15.5703125" style="50" customWidth="1"/>
    <col min="3" max="7" width="11.7109375" style="49" customWidth="1"/>
    <col min="8" max="8" width="11.7109375" style="50" customWidth="1"/>
    <col min="9" max="16384" width="9.140625" style="49"/>
  </cols>
  <sheetData>
    <row r="1" spans="1:16" x14ac:dyDescent="0.2">
      <c r="A1" s="47" t="s">
        <v>53</v>
      </c>
      <c r="B1" s="48"/>
    </row>
    <row r="2" spans="1:16" x14ac:dyDescent="0.2">
      <c r="A2" s="51" t="s">
        <v>54</v>
      </c>
      <c r="B2" s="52" t="s">
        <v>93</v>
      </c>
    </row>
    <row r="3" spans="1:16" x14ac:dyDescent="0.2">
      <c r="A3" s="51" t="s">
        <v>55</v>
      </c>
      <c r="B3" s="53" t="s">
        <v>81</v>
      </c>
    </row>
    <row r="4" spans="1:16" x14ac:dyDescent="0.2">
      <c r="A4" s="51" t="s">
        <v>56</v>
      </c>
      <c r="B4" s="54" t="s">
        <v>82</v>
      </c>
    </row>
    <row r="5" spans="1:16" x14ac:dyDescent="0.2">
      <c r="A5" s="55" t="s">
        <v>57</v>
      </c>
      <c r="B5" s="49"/>
    </row>
    <row r="6" spans="1:16" x14ac:dyDescent="0.2">
      <c r="A6" s="55" t="s">
        <v>58</v>
      </c>
      <c r="B6" s="49"/>
    </row>
    <row r="8" spans="1:16" ht="12.75" x14ac:dyDescent="0.2">
      <c r="A8" s="97" t="s">
        <v>83</v>
      </c>
      <c r="B8" s="79" t="s">
        <v>59</v>
      </c>
      <c r="C8" s="75" t="s">
        <v>51</v>
      </c>
      <c r="D8" s="78" t="s">
        <v>60</v>
      </c>
      <c r="E8" s="78" t="s">
        <v>61</v>
      </c>
      <c r="F8" s="75" t="s">
        <v>51</v>
      </c>
      <c r="G8" s="78" t="s">
        <v>60</v>
      </c>
      <c r="H8" s="78" t="s">
        <v>62</v>
      </c>
      <c r="K8" s="43"/>
      <c r="L8" s="42" t="s">
        <v>235</v>
      </c>
      <c r="M8" s="42"/>
      <c r="N8" s="43"/>
      <c r="O8" s="42" t="s">
        <v>235</v>
      </c>
      <c r="P8" s="43"/>
    </row>
    <row r="9" spans="1:16" x14ac:dyDescent="0.2">
      <c r="A9" s="77" t="s">
        <v>80</v>
      </c>
      <c r="B9" s="82" t="s">
        <v>72</v>
      </c>
      <c r="C9" s="77" t="s">
        <v>73</v>
      </c>
      <c r="D9" s="77" t="s">
        <v>73</v>
      </c>
      <c r="E9" s="83" t="s">
        <v>74</v>
      </c>
      <c r="F9" s="77" t="s">
        <v>75</v>
      </c>
      <c r="G9" s="77" t="s">
        <v>75</v>
      </c>
      <c r="H9" s="83" t="s">
        <v>74</v>
      </c>
      <c r="K9" s="44" t="s">
        <v>51</v>
      </c>
      <c r="L9" s="44" t="s">
        <v>52</v>
      </c>
      <c r="M9" s="44"/>
      <c r="N9" s="44" t="s">
        <v>51</v>
      </c>
      <c r="O9" s="44" t="s">
        <v>52</v>
      </c>
      <c r="P9" s="45"/>
    </row>
    <row r="10" spans="1:16" x14ac:dyDescent="0.2">
      <c r="A10" s="76">
        <v>42243</v>
      </c>
      <c r="B10" s="75" t="s">
        <v>84</v>
      </c>
      <c r="C10" s="75">
        <v>1.1000000000000001</v>
      </c>
      <c r="D10" s="46">
        <v>70.823149999999998</v>
      </c>
      <c r="E10" s="78">
        <v>71.631299999999996</v>
      </c>
      <c r="F10" s="75">
        <f t="shared" ref="F10:F30" si="0">C10+0.1</f>
        <v>1.2000000000000002</v>
      </c>
      <c r="G10" s="46">
        <v>63.673500000000004</v>
      </c>
      <c r="H10" s="78">
        <v>63.954599999999999</v>
      </c>
      <c r="K10" s="41">
        <v>1.1000000000000001</v>
      </c>
      <c r="L10" s="46">
        <v>70.823149999999998</v>
      </c>
      <c r="M10" s="41">
        <v>1.1000000000000001</v>
      </c>
      <c r="N10" s="41">
        <v>1.2</v>
      </c>
      <c r="O10" s="46">
        <v>63.673500000000004</v>
      </c>
      <c r="P10" s="41">
        <v>1.2</v>
      </c>
    </row>
    <row r="11" spans="1:16" x14ac:dyDescent="0.2">
      <c r="A11" s="76">
        <v>42243</v>
      </c>
      <c r="B11" s="75" t="s">
        <v>98</v>
      </c>
      <c r="C11" s="75">
        <v>4.0999999999999996</v>
      </c>
      <c r="D11" s="46">
        <v>71.237200000000001</v>
      </c>
      <c r="E11" s="78">
        <v>72.010900000000007</v>
      </c>
      <c r="F11" s="75">
        <f t="shared" si="0"/>
        <v>4.1999999999999993</v>
      </c>
      <c r="G11" s="46">
        <v>67.121849999999995</v>
      </c>
      <c r="H11" s="78">
        <v>67.689899999999994</v>
      </c>
      <c r="K11" s="41">
        <v>4.0999999999999996</v>
      </c>
      <c r="L11" s="46">
        <v>71.237200000000001</v>
      </c>
      <c r="M11" s="41">
        <v>4.0999999999999996</v>
      </c>
      <c r="N11" s="41">
        <v>4.2</v>
      </c>
      <c r="O11" s="46">
        <v>67.121849999999995</v>
      </c>
      <c r="P11" s="41">
        <v>4.2</v>
      </c>
    </row>
    <row r="12" spans="1:16" x14ac:dyDescent="0.2">
      <c r="A12" s="76">
        <v>42243</v>
      </c>
      <c r="B12" s="75" t="s">
        <v>85</v>
      </c>
      <c r="C12" s="75">
        <v>6.1</v>
      </c>
      <c r="D12" s="46">
        <v>71.7393</v>
      </c>
      <c r="E12" s="78">
        <v>72.267799999999994</v>
      </c>
      <c r="F12" s="75">
        <f t="shared" si="0"/>
        <v>6.1999999999999993</v>
      </c>
      <c r="G12" s="46">
        <v>70.402199999999993</v>
      </c>
      <c r="H12" s="78">
        <v>70.549899999999994</v>
      </c>
      <c r="K12" s="41">
        <v>6.1</v>
      </c>
      <c r="L12" s="46">
        <v>71.7393</v>
      </c>
      <c r="M12" s="41">
        <v>6.1</v>
      </c>
      <c r="N12" s="41">
        <v>6.2</v>
      </c>
      <c r="O12" s="46">
        <v>70.402199999999993</v>
      </c>
      <c r="P12" s="41">
        <v>6.2</v>
      </c>
    </row>
    <row r="13" spans="1:16" x14ac:dyDescent="0.2">
      <c r="A13" s="76">
        <v>42243</v>
      </c>
      <c r="B13" s="75" t="s">
        <v>92</v>
      </c>
      <c r="C13" s="75">
        <v>7.1</v>
      </c>
      <c r="D13" s="46">
        <v>72.96629999999999</v>
      </c>
      <c r="E13" s="78">
        <v>73.743099999999998</v>
      </c>
      <c r="F13" s="75">
        <f t="shared" si="0"/>
        <v>7.1999999999999993</v>
      </c>
      <c r="G13" s="46">
        <v>73.03479999999999</v>
      </c>
      <c r="H13" s="78">
        <v>73.257199999999997</v>
      </c>
      <c r="K13" s="41">
        <v>7.1</v>
      </c>
      <c r="L13" s="46">
        <v>72.96629999999999</v>
      </c>
      <c r="M13" s="41">
        <v>7.1</v>
      </c>
      <c r="N13" s="41">
        <v>7.2</v>
      </c>
      <c r="O13" s="46">
        <v>73.03479999999999</v>
      </c>
      <c r="P13" s="41">
        <v>7.2</v>
      </c>
    </row>
    <row r="14" spans="1:16" x14ac:dyDescent="0.2">
      <c r="A14" s="76">
        <v>42243</v>
      </c>
      <c r="B14" s="75" t="s">
        <v>103</v>
      </c>
      <c r="C14" s="75">
        <v>8.1</v>
      </c>
      <c r="D14" s="46">
        <v>73.610649999999993</v>
      </c>
      <c r="E14" s="78">
        <v>74.417199999999994</v>
      </c>
      <c r="F14" s="75">
        <f t="shared" si="0"/>
        <v>8.1999999999999993</v>
      </c>
      <c r="G14" s="46">
        <v>68.480950000000007</v>
      </c>
      <c r="H14" s="78">
        <v>68.709500000000006</v>
      </c>
      <c r="K14" s="41">
        <v>8.1</v>
      </c>
      <c r="L14" s="46">
        <v>73.610649999999993</v>
      </c>
      <c r="M14" s="41">
        <v>8.1</v>
      </c>
      <c r="N14" s="41">
        <v>8.1999999999999993</v>
      </c>
      <c r="O14" s="46">
        <v>68.480950000000007</v>
      </c>
      <c r="P14" s="41">
        <v>8.1999999999999993</v>
      </c>
    </row>
    <row r="15" spans="1:16" x14ac:dyDescent="0.2">
      <c r="A15" s="76">
        <v>42243</v>
      </c>
      <c r="B15" s="75" t="s">
        <v>71</v>
      </c>
      <c r="C15" s="75">
        <v>9.1</v>
      </c>
      <c r="D15" s="46">
        <v>71.957099999999997</v>
      </c>
      <c r="E15" s="78">
        <v>75.866</v>
      </c>
      <c r="F15" s="75">
        <f t="shared" si="0"/>
        <v>9.1999999999999993</v>
      </c>
      <c r="G15" s="46">
        <v>72.992350000000002</v>
      </c>
      <c r="H15" s="78">
        <v>76.903499999999994</v>
      </c>
      <c r="K15" s="41">
        <v>9.1</v>
      </c>
      <c r="L15" s="46">
        <v>71.957099999999997</v>
      </c>
      <c r="M15" s="41">
        <v>9.1</v>
      </c>
      <c r="N15" s="41">
        <v>9.1999999999999993</v>
      </c>
      <c r="O15" s="46">
        <v>72.992350000000002</v>
      </c>
      <c r="P15" s="41">
        <v>9.1999999999999993</v>
      </c>
    </row>
    <row r="16" spans="1:16" x14ac:dyDescent="0.2">
      <c r="A16" s="76">
        <v>42243</v>
      </c>
      <c r="B16" s="75" t="s">
        <v>89</v>
      </c>
      <c r="C16" s="75">
        <v>10.1</v>
      </c>
      <c r="D16" s="46">
        <v>72.841999999999999</v>
      </c>
      <c r="E16" s="78">
        <v>73.243399999999994</v>
      </c>
      <c r="F16" s="75">
        <f t="shared" si="0"/>
        <v>10.199999999999999</v>
      </c>
      <c r="G16" s="46">
        <v>72.435450000000003</v>
      </c>
      <c r="H16" s="78">
        <v>72.579800000000006</v>
      </c>
      <c r="K16" s="41">
        <v>10.1</v>
      </c>
      <c r="L16" s="46">
        <v>72.841999999999999</v>
      </c>
      <c r="M16" s="41">
        <v>10.1</v>
      </c>
      <c r="N16" s="41">
        <v>10.199999999999999</v>
      </c>
      <c r="O16" s="46">
        <v>72.435450000000003</v>
      </c>
      <c r="P16" s="41">
        <v>10.199999999999999</v>
      </c>
    </row>
    <row r="17" spans="1:16" x14ac:dyDescent="0.2">
      <c r="A17" s="76">
        <v>42243</v>
      </c>
      <c r="B17" s="75" t="s">
        <v>100</v>
      </c>
      <c r="C17" s="75">
        <v>11.1</v>
      </c>
      <c r="D17" s="46">
        <v>73.75855</v>
      </c>
      <c r="E17" s="78">
        <v>74.678799999999995</v>
      </c>
      <c r="F17" s="75">
        <f t="shared" si="0"/>
        <v>11.2</v>
      </c>
      <c r="G17" s="46">
        <v>70.508499999999998</v>
      </c>
      <c r="H17" s="78">
        <v>71.100700000000003</v>
      </c>
      <c r="K17" s="41">
        <v>11.1</v>
      </c>
      <c r="L17" s="46">
        <v>73.75855</v>
      </c>
      <c r="M17" s="41">
        <v>11.1</v>
      </c>
      <c r="N17" s="41">
        <v>11.2</v>
      </c>
      <c r="O17" s="46">
        <v>70.508499999999998</v>
      </c>
      <c r="P17" s="41">
        <v>11.2</v>
      </c>
    </row>
    <row r="18" spans="1:16" x14ac:dyDescent="0.2">
      <c r="A18" s="76">
        <v>42243</v>
      </c>
      <c r="B18" s="75" t="s">
        <v>105</v>
      </c>
      <c r="C18" s="75">
        <v>12.1</v>
      </c>
      <c r="D18" s="46">
        <v>72.455000000000013</v>
      </c>
      <c r="E18" s="78">
        <v>72.979900000000001</v>
      </c>
      <c r="F18" s="75">
        <f t="shared" si="0"/>
        <v>12.2</v>
      </c>
      <c r="G18" s="46">
        <v>73.348450000000014</v>
      </c>
      <c r="H18" s="78">
        <v>73.513400000000004</v>
      </c>
      <c r="K18" s="41">
        <v>12.1</v>
      </c>
      <c r="L18" s="46">
        <v>72.455000000000013</v>
      </c>
      <c r="M18" s="41">
        <v>12.1</v>
      </c>
      <c r="N18" s="41">
        <v>12.2</v>
      </c>
      <c r="O18" s="46">
        <v>73.348450000000014</v>
      </c>
      <c r="P18" s="41">
        <v>12.2</v>
      </c>
    </row>
    <row r="19" spans="1:16" x14ac:dyDescent="0.2">
      <c r="A19" s="76">
        <v>42243</v>
      </c>
      <c r="B19" s="75" t="s">
        <v>86</v>
      </c>
      <c r="C19" s="75">
        <v>13.1</v>
      </c>
      <c r="D19" s="46">
        <v>68.697550000000007</v>
      </c>
      <c r="E19" s="78">
        <v>69.523499999999999</v>
      </c>
      <c r="F19" s="75">
        <f t="shared" si="0"/>
        <v>13.2</v>
      </c>
      <c r="G19" s="46">
        <v>69.041349999999994</v>
      </c>
      <c r="H19" s="78">
        <v>69.28</v>
      </c>
      <c r="K19" s="41">
        <v>13.1</v>
      </c>
      <c r="L19" s="46">
        <v>68.697550000000007</v>
      </c>
      <c r="M19" s="41">
        <v>13.1</v>
      </c>
      <c r="N19" s="41">
        <v>13.2</v>
      </c>
      <c r="O19" s="46">
        <v>69.041349999999994</v>
      </c>
      <c r="P19" s="41">
        <v>13.2</v>
      </c>
    </row>
    <row r="20" spans="1:16" x14ac:dyDescent="0.2">
      <c r="A20" s="76">
        <v>42243</v>
      </c>
      <c r="B20" s="75" t="s">
        <v>87</v>
      </c>
      <c r="C20" s="75">
        <v>14.1</v>
      </c>
      <c r="D20" s="46">
        <v>68.68395000000001</v>
      </c>
      <c r="E20" s="78">
        <v>69.400800000000004</v>
      </c>
      <c r="F20" s="75">
        <f t="shared" si="0"/>
        <v>14.2</v>
      </c>
      <c r="G20" s="46">
        <v>69.249500000000012</v>
      </c>
      <c r="H20" s="78">
        <v>69.598600000000005</v>
      </c>
      <c r="K20" s="41">
        <v>14.1</v>
      </c>
      <c r="L20" s="46">
        <v>68.68395000000001</v>
      </c>
      <c r="M20" s="41">
        <v>14.1</v>
      </c>
      <c r="N20" s="41">
        <v>14.2</v>
      </c>
      <c r="O20" s="46">
        <v>69.249500000000012</v>
      </c>
      <c r="P20" s="41">
        <v>14.2</v>
      </c>
    </row>
    <row r="21" spans="1:16" x14ac:dyDescent="0.2">
      <c r="A21" s="76">
        <v>42243</v>
      </c>
      <c r="B21" s="75" t="s">
        <v>91</v>
      </c>
      <c r="C21" s="75">
        <v>15.1</v>
      </c>
      <c r="D21" s="46">
        <v>68.76894999999999</v>
      </c>
      <c r="E21" s="78">
        <v>69.670400000000001</v>
      </c>
      <c r="F21" s="75">
        <f t="shared" si="0"/>
        <v>15.2</v>
      </c>
      <c r="G21" s="46">
        <v>67.238150000000005</v>
      </c>
      <c r="H21" s="78">
        <v>67.6601</v>
      </c>
      <c r="K21" s="41">
        <v>15.1</v>
      </c>
      <c r="L21" s="46">
        <v>68.76894999999999</v>
      </c>
      <c r="M21" s="41">
        <v>15.1</v>
      </c>
      <c r="N21" s="41">
        <v>15.2</v>
      </c>
      <c r="O21" s="46">
        <v>67.238150000000005</v>
      </c>
      <c r="P21" s="41">
        <v>15.2</v>
      </c>
    </row>
    <row r="22" spans="1:16" x14ac:dyDescent="0.2">
      <c r="A22" s="76">
        <v>42243</v>
      </c>
      <c r="B22" s="75" t="s">
        <v>99</v>
      </c>
      <c r="C22" s="75">
        <v>16.100000000000001</v>
      </c>
      <c r="D22" s="46">
        <v>68.671099999999996</v>
      </c>
      <c r="E22" s="78">
        <v>69.448700000000002</v>
      </c>
      <c r="F22" s="75">
        <f t="shared" si="0"/>
        <v>16.200000000000003</v>
      </c>
      <c r="G22" s="46">
        <v>69.711799999999997</v>
      </c>
      <c r="H22" s="78">
        <v>70.095100000000002</v>
      </c>
      <c r="K22" s="41">
        <v>16.100000000000001</v>
      </c>
      <c r="L22" s="46">
        <v>68.671099999999996</v>
      </c>
      <c r="M22" s="41">
        <v>16.100000000000001</v>
      </c>
      <c r="N22" s="41">
        <v>16.2</v>
      </c>
      <c r="O22" s="46">
        <v>69.711799999999997</v>
      </c>
      <c r="P22" s="41">
        <v>16.2</v>
      </c>
    </row>
    <row r="23" spans="1:16" x14ac:dyDescent="0.2">
      <c r="A23" s="76">
        <v>42243</v>
      </c>
      <c r="B23" s="75" t="s">
        <v>101</v>
      </c>
      <c r="C23" s="75">
        <v>18.100000000000001</v>
      </c>
      <c r="D23" s="46">
        <v>68.666200000000003</v>
      </c>
      <c r="E23" s="78">
        <v>69.548199999999994</v>
      </c>
      <c r="F23" s="75">
        <f t="shared" si="0"/>
        <v>18.200000000000003</v>
      </c>
      <c r="G23" s="46">
        <v>70.475950000000012</v>
      </c>
      <c r="H23" s="78">
        <v>70.959100000000007</v>
      </c>
      <c r="K23" s="41">
        <v>18.100000000000001</v>
      </c>
      <c r="L23" s="46">
        <v>68.666200000000003</v>
      </c>
      <c r="M23" s="41">
        <v>18.100000000000001</v>
      </c>
      <c r="N23" s="41">
        <v>18.2</v>
      </c>
      <c r="O23" s="46">
        <v>70.475950000000012</v>
      </c>
      <c r="P23" s="41">
        <v>18.2</v>
      </c>
    </row>
    <row r="24" spans="1:16" x14ac:dyDescent="0.2">
      <c r="A24" s="76">
        <v>42243</v>
      </c>
      <c r="B24" s="75" t="s">
        <v>97</v>
      </c>
      <c r="C24" s="75">
        <v>19.100000000000001</v>
      </c>
      <c r="D24" s="46">
        <v>71.836849999999998</v>
      </c>
      <c r="E24" s="78">
        <v>72.754800000000003</v>
      </c>
      <c r="F24" s="75">
        <f t="shared" si="0"/>
        <v>19.200000000000003</v>
      </c>
      <c r="G24" s="46">
        <v>72.08905</v>
      </c>
      <c r="H24" s="78">
        <v>72.687200000000004</v>
      </c>
      <c r="K24" s="41">
        <v>19.100000000000001</v>
      </c>
      <c r="L24" s="46">
        <v>71.836849999999998</v>
      </c>
      <c r="M24" s="41">
        <v>19.100000000000001</v>
      </c>
      <c r="N24" s="41">
        <v>19.2</v>
      </c>
      <c r="O24" s="46">
        <v>72.08905</v>
      </c>
      <c r="P24" s="41">
        <v>19.2</v>
      </c>
    </row>
    <row r="25" spans="1:16" x14ac:dyDescent="0.2">
      <c r="A25" s="76">
        <v>42243</v>
      </c>
      <c r="B25" s="75" t="s">
        <v>96</v>
      </c>
      <c r="C25" s="75">
        <v>20.100000000000001</v>
      </c>
      <c r="D25" s="46">
        <v>71.064050000000009</v>
      </c>
      <c r="E25" s="78">
        <v>72.005600000000001</v>
      </c>
      <c r="F25" s="75">
        <f t="shared" si="0"/>
        <v>20.200000000000003</v>
      </c>
      <c r="G25" s="46">
        <v>73.560599999999994</v>
      </c>
      <c r="H25" s="78">
        <v>73.774500000000003</v>
      </c>
      <c r="K25" s="41">
        <v>20.100000000000001</v>
      </c>
      <c r="L25" s="46">
        <v>71.064050000000009</v>
      </c>
      <c r="M25" s="41">
        <v>20.100000000000001</v>
      </c>
      <c r="N25" s="41">
        <v>20.2</v>
      </c>
      <c r="O25" s="46">
        <v>73.560599999999994</v>
      </c>
      <c r="P25" s="41">
        <v>20.2</v>
      </c>
    </row>
    <row r="26" spans="1:16" x14ac:dyDescent="0.2">
      <c r="A26" s="76">
        <v>42243</v>
      </c>
      <c r="B26" s="75" t="s">
        <v>88</v>
      </c>
      <c r="C26" s="75">
        <v>21.1</v>
      </c>
      <c r="D26" s="46">
        <v>73.268299999999996</v>
      </c>
      <c r="E26" s="78">
        <v>74.058800000000005</v>
      </c>
      <c r="F26" s="75">
        <f t="shared" si="0"/>
        <v>21.200000000000003</v>
      </c>
      <c r="G26" s="46">
        <v>71.852949999999993</v>
      </c>
      <c r="H26" s="78">
        <v>72.085700000000003</v>
      </c>
      <c r="K26" s="41">
        <v>21.1</v>
      </c>
      <c r="L26" s="46">
        <v>73.268299999999996</v>
      </c>
      <c r="M26" s="41">
        <v>21.1</v>
      </c>
      <c r="N26" s="41">
        <v>21.2</v>
      </c>
      <c r="O26" s="46">
        <v>71.852949999999993</v>
      </c>
      <c r="P26" s="41">
        <v>21.2</v>
      </c>
    </row>
    <row r="27" spans="1:16" x14ac:dyDescent="0.2">
      <c r="A27" s="76">
        <v>42243</v>
      </c>
      <c r="B27" s="75" t="s">
        <v>94</v>
      </c>
      <c r="C27" s="75">
        <v>22.1</v>
      </c>
      <c r="D27" s="46">
        <v>68.403300000000002</v>
      </c>
      <c r="E27" s="78">
        <v>69.151700000000005</v>
      </c>
      <c r="F27" s="75">
        <f t="shared" si="0"/>
        <v>22.200000000000003</v>
      </c>
      <c r="G27" s="46">
        <v>71.187450000000013</v>
      </c>
      <c r="H27" s="78">
        <v>71.428200000000004</v>
      </c>
      <c r="K27" s="41">
        <v>22.1</v>
      </c>
      <c r="L27" s="46">
        <v>68.403300000000002</v>
      </c>
      <c r="M27" s="41">
        <v>22.1</v>
      </c>
      <c r="N27" s="41">
        <v>22.2</v>
      </c>
      <c r="O27" s="46">
        <v>71.187450000000013</v>
      </c>
      <c r="P27" s="41">
        <v>22.2</v>
      </c>
    </row>
    <row r="28" spans="1:16" x14ac:dyDescent="0.2">
      <c r="A28" s="76">
        <v>42243</v>
      </c>
      <c r="B28" s="75" t="s">
        <v>90</v>
      </c>
      <c r="C28" s="75">
        <v>23.1</v>
      </c>
      <c r="D28" s="46">
        <v>71.702650000000006</v>
      </c>
      <c r="E28" s="78">
        <v>72.144800000000004</v>
      </c>
      <c r="F28" s="75">
        <f t="shared" si="0"/>
        <v>23.200000000000003</v>
      </c>
      <c r="G28" s="46">
        <v>71.001249999999999</v>
      </c>
      <c r="H28" s="78">
        <v>71.139899999999997</v>
      </c>
      <c r="K28" s="41">
        <v>23.1</v>
      </c>
      <c r="L28" s="46">
        <v>71.702650000000006</v>
      </c>
      <c r="M28" s="41">
        <v>23.1</v>
      </c>
      <c r="N28" s="41">
        <v>23.2</v>
      </c>
      <c r="O28" s="46">
        <v>71.001249999999999</v>
      </c>
      <c r="P28" s="41">
        <v>23.2</v>
      </c>
    </row>
    <row r="29" spans="1:16" x14ac:dyDescent="0.2">
      <c r="A29" s="76">
        <v>42243</v>
      </c>
      <c r="B29" s="75" t="s">
        <v>104</v>
      </c>
      <c r="C29" s="75">
        <v>24.1</v>
      </c>
      <c r="D29" s="46">
        <v>71.350849999999994</v>
      </c>
      <c r="E29" s="78">
        <v>71.866600000000005</v>
      </c>
      <c r="F29" s="75">
        <f t="shared" si="0"/>
        <v>24.200000000000003</v>
      </c>
      <c r="G29" s="46">
        <v>71.000599999999991</v>
      </c>
      <c r="H29" s="78">
        <v>71.156999999999996</v>
      </c>
      <c r="K29" s="41">
        <v>24.1</v>
      </c>
      <c r="L29" s="46">
        <v>71.350849999999994</v>
      </c>
      <c r="M29" s="41">
        <v>24.1</v>
      </c>
      <c r="N29" s="41">
        <v>24.2</v>
      </c>
      <c r="O29" s="46">
        <v>71.000599999999991</v>
      </c>
      <c r="P29" s="41">
        <v>24.2</v>
      </c>
    </row>
    <row r="30" spans="1:16" x14ac:dyDescent="0.2">
      <c r="A30" s="76">
        <v>42243</v>
      </c>
      <c r="B30" s="75" t="s">
        <v>102</v>
      </c>
      <c r="C30" s="75">
        <v>26.1</v>
      </c>
      <c r="D30" s="46">
        <v>71.189499999999995</v>
      </c>
      <c r="E30" s="78">
        <v>72.044200000000004</v>
      </c>
      <c r="F30" s="75">
        <f t="shared" si="0"/>
        <v>26.200000000000003</v>
      </c>
      <c r="G30" s="46">
        <v>68.24430000000001</v>
      </c>
      <c r="H30" s="78">
        <v>68.578400000000002</v>
      </c>
      <c r="K30" s="41">
        <v>26.1</v>
      </c>
      <c r="L30" s="46">
        <v>71.189499999999995</v>
      </c>
      <c r="M30" s="41">
        <v>26.1</v>
      </c>
      <c r="N30" s="41">
        <v>26.2</v>
      </c>
      <c r="O30" s="46">
        <v>68.24430000000001</v>
      </c>
      <c r="P30" s="41">
        <v>26.2</v>
      </c>
    </row>
    <row r="31" spans="1:16" x14ac:dyDescent="0.2">
      <c r="A31" s="76"/>
      <c r="B31" s="75"/>
      <c r="C31" s="75"/>
      <c r="D31" s="78"/>
      <c r="E31" s="78"/>
      <c r="F31" s="75"/>
      <c r="G31" s="78"/>
      <c r="H31" s="78"/>
    </row>
    <row r="32" spans="1:16" ht="12.75" x14ac:dyDescent="0.2">
      <c r="A32" s="97" t="s">
        <v>106</v>
      </c>
      <c r="B32" s="79" t="s">
        <v>59</v>
      </c>
      <c r="C32" s="75" t="s">
        <v>51</v>
      </c>
      <c r="D32" s="78" t="s">
        <v>60</v>
      </c>
      <c r="E32" s="78" t="s">
        <v>61</v>
      </c>
      <c r="F32" s="75" t="s">
        <v>51</v>
      </c>
      <c r="G32" s="78" t="s">
        <v>60</v>
      </c>
      <c r="H32" s="78" t="s">
        <v>62</v>
      </c>
      <c r="K32" s="43"/>
      <c r="L32" s="42" t="s">
        <v>235</v>
      </c>
      <c r="M32" s="42"/>
      <c r="N32" s="43"/>
      <c r="O32" s="42" t="s">
        <v>235</v>
      </c>
      <c r="P32" s="43"/>
    </row>
    <row r="33" spans="1:16" x14ac:dyDescent="0.2">
      <c r="A33" s="77" t="s">
        <v>80</v>
      </c>
      <c r="B33" s="82" t="s">
        <v>72</v>
      </c>
      <c r="C33" s="77" t="s">
        <v>73</v>
      </c>
      <c r="D33" s="77" t="s">
        <v>73</v>
      </c>
      <c r="E33" s="83" t="s">
        <v>74</v>
      </c>
      <c r="F33" s="77" t="s">
        <v>75</v>
      </c>
      <c r="G33" s="77" t="s">
        <v>75</v>
      </c>
      <c r="H33" s="83" t="s">
        <v>74</v>
      </c>
      <c r="K33" s="44" t="s">
        <v>51</v>
      </c>
      <c r="L33" s="44" t="s">
        <v>52</v>
      </c>
      <c r="M33" s="44"/>
      <c r="N33" s="44" t="s">
        <v>51</v>
      </c>
      <c r="O33" s="44" t="s">
        <v>52</v>
      </c>
      <c r="P33" s="45"/>
    </row>
    <row r="34" spans="1:16" x14ac:dyDescent="0.2">
      <c r="A34" s="76">
        <v>42274</v>
      </c>
      <c r="B34" s="75" t="s">
        <v>123</v>
      </c>
      <c r="C34" s="75">
        <v>1.1000000000000001</v>
      </c>
      <c r="D34" s="46">
        <v>70.823149999999998</v>
      </c>
      <c r="E34" s="78">
        <v>71.5642</v>
      </c>
      <c r="F34" s="75">
        <f t="shared" ref="F34:F54" si="1">C34+0.1</f>
        <v>1.2000000000000002</v>
      </c>
      <c r="G34" s="46">
        <v>63.673500000000004</v>
      </c>
      <c r="H34" s="78">
        <v>63.906799999999997</v>
      </c>
      <c r="K34" s="41">
        <v>1.1000000000000001</v>
      </c>
      <c r="L34" s="46">
        <v>70.823149999999998</v>
      </c>
      <c r="M34" s="41">
        <v>1.1000000000000001</v>
      </c>
      <c r="N34" s="41">
        <v>1.2</v>
      </c>
      <c r="O34" s="46">
        <v>63.673500000000004</v>
      </c>
      <c r="P34" s="41">
        <v>1.2</v>
      </c>
    </row>
    <row r="35" spans="1:16" x14ac:dyDescent="0.2">
      <c r="A35" s="76">
        <v>42274</v>
      </c>
      <c r="B35" s="75" t="s">
        <v>109</v>
      </c>
      <c r="C35" s="75">
        <v>4.0999999999999996</v>
      </c>
      <c r="D35" s="46">
        <v>71.237200000000001</v>
      </c>
      <c r="E35" s="78">
        <v>71.737300000000005</v>
      </c>
      <c r="F35" s="75">
        <f t="shared" si="1"/>
        <v>4.1999999999999993</v>
      </c>
      <c r="G35" s="46">
        <v>67.121849999999995</v>
      </c>
      <c r="H35" s="78">
        <v>67.275899999999993</v>
      </c>
      <c r="K35" s="41">
        <v>4.0999999999999996</v>
      </c>
      <c r="L35" s="46">
        <v>71.237200000000001</v>
      </c>
      <c r="M35" s="41">
        <v>4.0999999999999996</v>
      </c>
      <c r="N35" s="41">
        <v>4.2</v>
      </c>
      <c r="O35" s="46">
        <v>67.121849999999995</v>
      </c>
      <c r="P35" s="41">
        <v>4.2</v>
      </c>
    </row>
    <row r="36" spans="1:16" x14ac:dyDescent="0.2">
      <c r="A36" s="76">
        <v>42274</v>
      </c>
      <c r="B36" s="75" t="s">
        <v>125</v>
      </c>
      <c r="C36" s="75">
        <v>6.1</v>
      </c>
      <c r="D36" s="46">
        <v>71.7393</v>
      </c>
      <c r="E36" s="78">
        <v>72.508700000000005</v>
      </c>
      <c r="F36" s="75">
        <f t="shared" si="1"/>
        <v>6.1999999999999993</v>
      </c>
      <c r="G36" s="46">
        <v>70.402199999999993</v>
      </c>
      <c r="H36" s="78">
        <v>70.788700000000006</v>
      </c>
      <c r="K36" s="41">
        <v>6.1</v>
      </c>
      <c r="L36" s="46">
        <v>71.7393</v>
      </c>
      <c r="M36" s="41">
        <v>6.1</v>
      </c>
      <c r="N36" s="41">
        <v>6.2</v>
      </c>
      <c r="O36" s="46">
        <v>70.402199999999993</v>
      </c>
      <c r="P36" s="41">
        <v>6.2</v>
      </c>
    </row>
    <row r="37" spans="1:16" x14ac:dyDescent="0.2">
      <c r="A37" s="76">
        <v>42274</v>
      </c>
      <c r="B37" s="75" t="s">
        <v>71</v>
      </c>
      <c r="C37" s="75">
        <v>7.1</v>
      </c>
      <c r="D37" s="46">
        <v>72.96629999999999</v>
      </c>
      <c r="E37" s="78">
        <v>76.882900000000006</v>
      </c>
      <c r="F37" s="75">
        <f t="shared" si="1"/>
        <v>7.1999999999999993</v>
      </c>
      <c r="G37" s="46">
        <v>73.03479999999999</v>
      </c>
      <c r="H37" s="78">
        <v>76.947900000000004</v>
      </c>
      <c r="K37" s="41">
        <v>7.1</v>
      </c>
      <c r="L37" s="46">
        <v>72.96629999999999</v>
      </c>
      <c r="M37" s="41">
        <v>7.1</v>
      </c>
      <c r="N37" s="41">
        <v>7.2</v>
      </c>
      <c r="O37" s="46">
        <v>73.03479999999999</v>
      </c>
      <c r="P37" s="41">
        <v>7.2</v>
      </c>
    </row>
    <row r="38" spans="1:16" x14ac:dyDescent="0.2">
      <c r="A38" s="76">
        <v>42274</v>
      </c>
      <c r="B38" s="75" t="s">
        <v>114</v>
      </c>
      <c r="C38" s="75">
        <v>8.1</v>
      </c>
      <c r="D38" s="46">
        <v>73.610649999999993</v>
      </c>
      <c r="E38" s="78">
        <v>74.332700000000003</v>
      </c>
      <c r="F38" s="75">
        <f t="shared" si="1"/>
        <v>8.1999999999999993</v>
      </c>
      <c r="G38" s="46">
        <v>68.480950000000007</v>
      </c>
      <c r="H38" s="78">
        <v>68.684200000000004</v>
      </c>
      <c r="K38" s="41">
        <v>8.1</v>
      </c>
      <c r="L38" s="46">
        <v>73.610649999999993</v>
      </c>
      <c r="M38" s="41">
        <v>8.1</v>
      </c>
      <c r="N38" s="41">
        <v>8.1999999999999993</v>
      </c>
      <c r="O38" s="46">
        <v>68.480950000000007</v>
      </c>
      <c r="P38" s="41">
        <v>8.1999999999999993</v>
      </c>
    </row>
    <row r="39" spans="1:16" x14ac:dyDescent="0.2">
      <c r="A39" s="76">
        <v>42274</v>
      </c>
      <c r="B39" s="75" t="s">
        <v>115</v>
      </c>
      <c r="C39" s="75">
        <v>9.1</v>
      </c>
      <c r="D39" s="46">
        <v>71.957099999999997</v>
      </c>
      <c r="E39" s="78">
        <v>72.540800000000004</v>
      </c>
      <c r="F39" s="75">
        <f t="shared" si="1"/>
        <v>9.1999999999999993</v>
      </c>
      <c r="G39" s="46">
        <v>72.992350000000002</v>
      </c>
      <c r="H39" s="78">
        <v>73.204300000000003</v>
      </c>
      <c r="K39" s="41">
        <v>9.1</v>
      </c>
      <c r="L39" s="46">
        <v>71.957099999999997</v>
      </c>
      <c r="M39" s="41">
        <v>9.1</v>
      </c>
      <c r="N39" s="41">
        <v>9.1999999999999993</v>
      </c>
      <c r="O39" s="46">
        <v>72.992350000000002</v>
      </c>
      <c r="P39" s="41">
        <v>9.1999999999999993</v>
      </c>
    </row>
    <row r="40" spans="1:16" x14ac:dyDescent="0.2">
      <c r="A40" s="76">
        <v>42274</v>
      </c>
      <c r="B40" s="75" t="s">
        <v>126</v>
      </c>
      <c r="C40" s="75">
        <v>10.1</v>
      </c>
      <c r="D40" s="46">
        <v>72.841999999999999</v>
      </c>
      <c r="E40" s="78">
        <v>73.512100000000004</v>
      </c>
      <c r="F40" s="75">
        <f t="shared" si="1"/>
        <v>10.199999999999999</v>
      </c>
      <c r="G40" s="46">
        <v>72.435450000000003</v>
      </c>
      <c r="H40" s="78">
        <v>72.695800000000006</v>
      </c>
      <c r="K40" s="41">
        <v>10.1</v>
      </c>
      <c r="L40" s="46">
        <v>72.841999999999999</v>
      </c>
      <c r="M40" s="41">
        <v>10.1</v>
      </c>
      <c r="N40" s="41">
        <v>10.199999999999999</v>
      </c>
      <c r="O40" s="46">
        <v>72.435450000000003</v>
      </c>
      <c r="P40" s="41">
        <v>10.199999999999999</v>
      </c>
    </row>
    <row r="41" spans="1:16" x14ac:dyDescent="0.2">
      <c r="A41" s="76">
        <v>42274</v>
      </c>
      <c r="B41" s="75" t="s">
        <v>113</v>
      </c>
      <c r="C41" s="75">
        <v>11.1</v>
      </c>
      <c r="D41" s="46">
        <v>73.75855</v>
      </c>
      <c r="E41" s="78">
        <v>74.739900000000006</v>
      </c>
      <c r="F41" s="75">
        <f t="shared" si="1"/>
        <v>11.2</v>
      </c>
      <c r="G41" s="46">
        <v>70.508499999999998</v>
      </c>
      <c r="H41" s="78">
        <v>70.997200000000007</v>
      </c>
      <c r="K41" s="41">
        <v>11.1</v>
      </c>
      <c r="L41" s="46">
        <v>73.75855</v>
      </c>
      <c r="M41" s="41">
        <v>11.1</v>
      </c>
      <c r="N41" s="41">
        <v>11.2</v>
      </c>
      <c r="O41" s="46">
        <v>70.508499999999998</v>
      </c>
      <c r="P41" s="41">
        <v>11.2</v>
      </c>
    </row>
    <row r="42" spans="1:16" x14ac:dyDescent="0.2">
      <c r="A42" s="76">
        <v>42274</v>
      </c>
      <c r="B42" s="75" t="s">
        <v>116</v>
      </c>
      <c r="C42" s="75">
        <v>12.1</v>
      </c>
      <c r="D42" s="46">
        <v>72.455000000000013</v>
      </c>
      <c r="E42" s="78">
        <v>73.150499999999994</v>
      </c>
      <c r="F42" s="75">
        <f t="shared" si="1"/>
        <v>12.2</v>
      </c>
      <c r="G42" s="46">
        <v>73.348450000000014</v>
      </c>
      <c r="H42" s="78">
        <v>73.554199999999994</v>
      </c>
      <c r="K42" s="41">
        <v>12.1</v>
      </c>
      <c r="L42" s="46">
        <v>72.455000000000013</v>
      </c>
      <c r="M42" s="41">
        <v>12.1</v>
      </c>
      <c r="N42" s="41">
        <v>12.2</v>
      </c>
      <c r="O42" s="46">
        <v>73.348450000000014</v>
      </c>
      <c r="P42" s="41">
        <v>12.2</v>
      </c>
    </row>
    <row r="43" spans="1:16" x14ac:dyDescent="0.2">
      <c r="A43" s="76">
        <v>42274</v>
      </c>
      <c r="B43" s="75" t="s">
        <v>112</v>
      </c>
      <c r="C43" s="75">
        <v>13.1</v>
      </c>
      <c r="D43" s="46">
        <v>68.697550000000007</v>
      </c>
      <c r="E43" s="78">
        <v>69.266199999999998</v>
      </c>
      <c r="F43" s="75">
        <f t="shared" si="1"/>
        <v>13.2</v>
      </c>
      <c r="G43" s="46">
        <v>69.041349999999994</v>
      </c>
      <c r="H43" s="78">
        <v>69.241500000000002</v>
      </c>
      <c r="K43" s="41">
        <v>13.1</v>
      </c>
      <c r="L43" s="46">
        <v>68.697550000000007</v>
      </c>
      <c r="M43" s="41">
        <v>13.1</v>
      </c>
      <c r="N43" s="41">
        <v>13.2</v>
      </c>
      <c r="O43" s="46">
        <v>69.041349999999994</v>
      </c>
      <c r="P43" s="41">
        <v>13.2</v>
      </c>
    </row>
    <row r="44" spans="1:16" x14ac:dyDescent="0.2">
      <c r="A44" s="76">
        <v>42274</v>
      </c>
      <c r="B44" s="75" t="s">
        <v>107</v>
      </c>
      <c r="C44" s="75">
        <v>14.1</v>
      </c>
      <c r="D44" s="46">
        <v>68.68395000000001</v>
      </c>
      <c r="E44" s="78">
        <v>69.204800000000006</v>
      </c>
      <c r="F44" s="75">
        <f t="shared" si="1"/>
        <v>14.2</v>
      </c>
      <c r="G44" s="46">
        <v>69.249500000000012</v>
      </c>
      <c r="H44" s="78">
        <v>69.402100000000004</v>
      </c>
      <c r="K44" s="41">
        <v>14.1</v>
      </c>
      <c r="L44" s="46">
        <v>68.68395000000001</v>
      </c>
      <c r="M44" s="41">
        <v>14.1</v>
      </c>
      <c r="N44" s="41">
        <v>14.2</v>
      </c>
      <c r="O44" s="46">
        <v>69.249500000000012</v>
      </c>
      <c r="P44" s="41">
        <v>14.2</v>
      </c>
    </row>
    <row r="45" spans="1:16" x14ac:dyDescent="0.2">
      <c r="A45" s="76">
        <v>42274</v>
      </c>
      <c r="B45" s="75" t="s">
        <v>120</v>
      </c>
      <c r="C45" s="75">
        <v>15.1</v>
      </c>
      <c r="D45" s="46">
        <v>68.76894999999999</v>
      </c>
      <c r="E45" s="78">
        <v>69.678299999999993</v>
      </c>
      <c r="F45" s="75">
        <f t="shared" si="1"/>
        <v>15.2</v>
      </c>
      <c r="G45" s="46">
        <v>67.238150000000005</v>
      </c>
      <c r="H45" s="78">
        <v>67.762900000000002</v>
      </c>
      <c r="K45" s="41">
        <v>15.1</v>
      </c>
      <c r="L45" s="46">
        <v>68.76894999999999</v>
      </c>
      <c r="M45" s="41">
        <v>15.1</v>
      </c>
      <c r="N45" s="41">
        <v>15.2</v>
      </c>
      <c r="O45" s="46">
        <v>67.238150000000005</v>
      </c>
      <c r="P45" s="41">
        <v>15.2</v>
      </c>
    </row>
    <row r="46" spans="1:16" x14ac:dyDescent="0.2">
      <c r="A46" s="76">
        <v>42274</v>
      </c>
      <c r="B46" s="75" t="s">
        <v>121</v>
      </c>
      <c r="C46" s="75">
        <v>16.100000000000001</v>
      </c>
      <c r="D46" s="46">
        <v>68.671099999999996</v>
      </c>
      <c r="E46" s="78">
        <v>69.354200000000006</v>
      </c>
      <c r="F46" s="75">
        <f t="shared" si="1"/>
        <v>16.200000000000003</v>
      </c>
      <c r="G46" s="46">
        <v>69.711799999999997</v>
      </c>
      <c r="H46" s="78">
        <v>70.016900000000007</v>
      </c>
      <c r="K46" s="41">
        <v>16.100000000000001</v>
      </c>
      <c r="L46" s="46">
        <v>68.671099999999996</v>
      </c>
      <c r="M46" s="41">
        <v>16.100000000000001</v>
      </c>
      <c r="N46" s="41">
        <v>16.2</v>
      </c>
      <c r="O46" s="46">
        <v>69.711799999999997</v>
      </c>
      <c r="P46" s="41">
        <v>16.2</v>
      </c>
    </row>
    <row r="47" spans="1:16" x14ac:dyDescent="0.2">
      <c r="A47" s="76">
        <v>42274</v>
      </c>
      <c r="B47" s="75" t="s">
        <v>110</v>
      </c>
      <c r="C47" s="75">
        <v>18.100000000000001</v>
      </c>
      <c r="D47" s="46">
        <v>68.666200000000003</v>
      </c>
      <c r="E47" s="78">
        <v>69.295299999999997</v>
      </c>
      <c r="F47" s="75">
        <f t="shared" si="1"/>
        <v>18.200000000000003</v>
      </c>
      <c r="G47" s="46">
        <v>70.475950000000012</v>
      </c>
      <c r="H47" s="78">
        <v>70.773700000000005</v>
      </c>
      <c r="K47" s="41">
        <v>18.100000000000001</v>
      </c>
      <c r="L47" s="46">
        <v>68.666200000000003</v>
      </c>
      <c r="M47" s="41">
        <v>18.100000000000001</v>
      </c>
      <c r="N47" s="41">
        <v>18.2</v>
      </c>
      <c r="O47" s="46">
        <v>70.475950000000012</v>
      </c>
      <c r="P47" s="41">
        <v>18.2</v>
      </c>
    </row>
    <row r="48" spans="1:16" x14ac:dyDescent="0.2">
      <c r="A48" s="76">
        <v>42274</v>
      </c>
      <c r="B48" s="75" t="s">
        <v>119</v>
      </c>
      <c r="C48" s="75">
        <v>19.100000000000001</v>
      </c>
      <c r="D48" s="46">
        <v>71.836849999999998</v>
      </c>
      <c r="E48" s="78">
        <v>72.395200000000003</v>
      </c>
      <c r="F48" s="75">
        <f t="shared" si="1"/>
        <v>19.200000000000003</v>
      </c>
      <c r="G48" s="46">
        <v>72.08905</v>
      </c>
      <c r="H48" s="78">
        <v>72.228899999999996</v>
      </c>
      <c r="K48" s="41">
        <v>19.100000000000001</v>
      </c>
      <c r="L48" s="46">
        <v>71.836849999999998</v>
      </c>
      <c r="M48" s="41">
        <v>19.100000000000001</v>
      </c>
      <c r="N48" s="41">
        <v>19.2</v>
      </c>
      <c r="O48" s="46">
        <v>72.08905</v>
      </c>
      <c r="P48" s="41">
        <v>19.2</v>
      </c>
    </row>
    <row r="49" spans="1:16" x14ac:dyDescent="0.2">
      <c r="A49" s="76">
        <v>42274</v>
      </c>
      <c r="B49" s="75" t="s">
        <v>117</v>
      </c>
      <c r="C49" s="75">
        <v>20.100000000000001</v>
      </c>
      <c r="D49" s="46">
        <v>71.064050000000009</v>
      </c>
      <c r="E49" s="78">
        <v>71.976600000000005</v>
      </c>
      <c r="F49" s="75">
        <f t="shared" si="1"/>
        <v>20.200000000000003</v>
      </c>
      <c r="G49" s="46">
        <v>73.560599999999994</v>
      </c>
      <c r="H49" s="78">
        <v>74.125600000000006</v>
      </c>
      <c r="K49" s="41">
        <v>20.100000000000001</v>
      </c>
      <c r="L49" s="46">
        <v>71.064050000000009</v>
      </c>
      <c r="M49" s="41">
        <v>20.100000000000001</v>
      </c>
      <c r="N49" s="41">
        <v>20.2</v>
      </c>
      <c r="O49" s="46">
        <v>73.560599999999994</v>
      </c>
      <c r="P49" s="41">
        <v>20.2</v>
      </c>
    </row>
    <row r="50" spans="1:16" x14ac:dyDescent="0.2">
      <c r="A50" s="76">
        <v>42274</v>
      </c>
      <c r="B50" s="75" t="s">
        <v>124</v>
      </c>
      <c r="C50" s="75">
        <v>21.1</v>
      </c>
      <c r="D50" s="46">
        <v>73.268299999999996</v>
      </c>
      <c r="E50" s="78">
        <v>73.942499999999995</v>
      </c>
      <c r="F50" s="75">
        <f t="shared" si="1"/>
        <v>21.200000000000003</v>
      </c>
      <c r="G50" s="46">
        <v>71.852949999999993</v>
      </c>
      <c r="H50" s="78">
        <v>72.035300000000007</v>
      </c>
      <c r="K50" s="41">
        <v>21.1</v>
      </c>
      <c r="L50" s="46">
        <v>73.268299999999996</v>
      </c>
      <c r="M50" s="41">
        <v>21.1</v>
      </c>
      <c r="N50" s="41">
        <v>21.2</v>
      </c>
      <c r="O50" s="46">
        <v>71.852949999999993</v>
      </c>
      <c r="P50" s="41">
        <v>21.2</v>
      </c>
    </row>
    <row r="51" spans="1:16" x14ac:dyDescent="0.2">
      <c r="A51" s="76">
        <v>42274</v>
      </c>
      <c r="B51" s="75" t="s">
        <v>108</v>
      </c>
      <c r="C51" s="75">
        <v>22.1</v>
      </c>
      <c r="D51" s="46">
        <v>68.403300000000002</v>
      </c>
      <c r="E51" s="78">
        <v>69.12</v>
      </c>
      <c r="F51" s="75">
        <f t="shared" si="1"/>
        <v>22.200000000000003</v>
      </c>
      <c r="G51" s="46">
        <v>71.187450000000013</v>
      </c>
      <c r="H51" s="78">
        <v>71.389700000000005</v>
      </c>
      <c r="K51" s="41">
        <v>22.1</v>
      </c>
      <c r="L51" s="46">
        <v>68.403300000000002</v>
      </c>
      <c r="M51" s="41">
        <v>22.1</v>
      </c>
      <c r="N51" s="41">
        <v>22.2</v>
      </c>
      <c r="O51" s="46">
        <v>71.187450000000013</v>
      </c>
      <c r="P51" s="41">
        <v>22.2</v>
      </c>
    </row>
    <row r="52" spans="1:16" x14ac:dyDescent="0.2">
      <c r="A52" s="76">
        <v>42274</v>
      </c>
      <c r="B52" s="75" t="s">
        <v>122</v>
      </c>
      <c r="C52" s="75">
        <v>23.1</v>
      </c>
      <c r="D52" s="46">
        <v>71.702650000000006</v>
      </c>
      <c r="E52" s="78">
        <v>72.520499999999998</v>
      </c>
      <c r="F52" s="75">
        <f t="shared" si="1"/>
        <v>23.200000000000003</v>
      </c>
      <c r="G52" s="46">
        <v>71.001249999999999</v>
      </c>
      <c r="H52" s="78">
        <v>71.463800000000006</v>
      </c>
      <c r="K52" s="41">
        <v>23.1</v>
      </c>
      <c r="L52" s="46">
        <v>71.702650000000006</v>
      </c>
      <c r="M52" s="41">
        <v>23.1</v>
      </c>
      <c r="N52" s="41">
        <v>23.2</v>
      </c>
      <c r="O52" s="46">
        <v>71.001249999999999</v>
      </c>
      <c r="P52" s="41">
        <v>23.2</v>
      </c>
    </row>
    <row r="53" spans="1:16" x14ac:dyDescent="0.2">
      <c r="A53" s="76">
        <v>42274</v>
      </c>
      <c r="B53" s="75" t="s">
        <v>118</v>
      </c>
      <c r="C53" s="75">
        <v>24.1</v>
      </c>
      <c r="D53" s="46">
        <v>71.350849999999994</v>
      </c>
      <c r="E53" s="78">
        <v>72.190899999999999</v>
      </c>
      <c r="F53" s="75">
        <f t="shared" si="1"/>
        <v>24.200000000000003</v>
      </c>
      <c r="G53" s="46">
        <v>71.000599999999991</v>
      </c>
      <c r="H53" s="78">
        <v>71.333500000000001</v>
      </c>
      <c r="K53" s="41">
        <v>24.1</v>
      </c>
      <c r="L53" s="46">
        <v>71.350849999999994</v>
      </c>
      <c r="M53" s="41">
        <v>24.1</v>
      </c>
      <c r="N53" s="41">
        <v>24.2</v>
      </c>
      <c r="O53" s="46">
        <v>71.000599999999991</v>
      </c>
      <c r="P53" s="41">
        <v>24.2</v>
      </c>
    </row>
    <row r="54" spans="1:16" x14ac:dyDescent="0.2">
      <c r="A54" s="76">
        <v>42274</v>
      </c>
      <c r="B54" s="75" t="s">
        <v>111</v>
      </c>
      <c r="C54" s="75">
        <v>26.1</v>
      </c>
      <c r="D54" s="46">
        <v>71.189499999999995</v>
      </c>
      <c r="E54" s="78">
        <v>71.775800000000004</v>
      </c>
      <c r="F54" s="75">
        <f t="shared" si="1"/>
        <v>26.200000000000003</v>
      </c>
      <c r="G54" s="46">
        <v>68.24430000000001</v>
      </c>
      <c r="H54" s="78">
        <v>68.408900000000003</v>
      </c>
      <c r="K54" s="41">
        <v>26.1</v>
      </c>
      <c r="L54" s="46">
        <v>71.189499999999995</v>
      </c>
      <c r="M54" s="41">
        <v>26.1</v>
      </c>
      <c r="N54" s="41">
        <v>26.2</v>
      </c>
      <c r="O54" s="46">
        <v>68.24430000000001</v>
      </c>
      <c r="P54" s="41">
        <v>26.2</v>
      </c>
    </row>
    <row r="55" spans="1:16" x14ac:dyDescent="0.2">
      <c r="A55" s="76"/>
      <c r="B55" s="75"/>
      <c r="C55" s="75"/>
      <c r="D55" s="78"/>
      <c r="E55" s="78"/>
      <c r="F55" s="75"/>
      <c r="G55" s="78"/>
      <c r="H55" s="78"/>
    </row>
    <row r="56" spans="1:16" ht="12.75" x14ac:dyDescent="0.2">
      <c r="A56" s="97" t="s">
        <v>130</v>
      </c>
      <c r="B56" s="79" t="s">
        <v>59</v>
      </c>
      <c r="C56" s="75" t="s">
        <v>51</v>
      </c>
      <c r="D56" s="78" t="s">
        <v>60</v>
      </c>
      <c r="E56" s="78" t="s">
        <v>61</v>
      </c>
      <c r="F56" s="75" t="s">
        <v>51</v>
      </c>
      <c r="G56" s="78" t="s">
        <v>60</v>
      </c>
      <c r="H56" s="78" t="s">
        <v>62</v>
      </c>
      <c r="K56" s="43"/>
      <c r="L56" s="42" t="s">
        <v>235</v>
      </c>
      <c r="M56" s="42"/>
      <c r="N56" s="43"/>
      <c r="O56" s="42" t="s">
        <v>235</v>
      </c>
      <c r="P56" s="43"/>
    </row>
    <row r="57" spans="1:16" x14ac:dyDescent="0.2">
      <c r="A57" s="77" t="s">
        <v>80</v>
      </c>
      <c r="B57" s="82" t="s">
        <v>72</v>
      </c>
      <c r="C57" s="77" t="s">
        <v>73</v>
      </c>
      <c r="D57" s="77" t="s">
        <v>73</v>
      </c>
      <c r="E57" s="83" t="s">
        <v>74</v>
      </c>
      <c r="F57" s="77" t="s">
        <v>75</v>
      </c>
      <c r="G57" s="77" t="s">
        <v>75</v>
      </c>
      <c r="H57" s="83" t="s">
        <v>74</v>
      </c>
      <c r="K57" s="44" t="s">
        <v>51</v>
      </c>
      <c r="L57" s="44" t="s">
        <v>52</v>
      </c>
      <c r="M57" s="44"/>
      <c r="N57" s="44" t="s">
        <v>51</v>
      </c>
      <c r="O57" s="44" t="s">
        <v>52</v>
      </c>
      <c r="P57" s="45"/>
    </row>
    <row r="58" spans="1:16" x14ac:dyDescent="0.2">
      <c r="A58" s="76">
        <v>42296</v>
      </c>
      <c r="B58" s="75" t="s">
        <v>142</v>
      </c>
      <c r="C58" s="75">
        <v>1.1000000000000001</v>
      </c>
      <c r="D58" s="46">
        <v>70.823149999999998</v>
      </c>
      <c r="E58" s="78">
        <v>71.620199999999997</v>
      </c>
      <c r="F58" s="75">
        <f t="shared" ref="F58:F78" si="2">C58+0.1</f>
        <v>1.2000000000000002</v>
      </c>
      <c r="G58" s="46">
        <v>63.673500000000004</v>
      </c>
      <c r="H58" s="78">
        <v>63.869599999999998</v>
      </c>
      <c r="K58" s="41">
        <v>1.1000000000000001</v>
      </c>
      <c r="L58" s="46">
        <v>70.823149999999998</v>
      </c>
      <c r="M58" s="41">
        <v>1.1000000000000001</v>
      </c>
      <c r="N58" s="41">
        <v>1.2</v>
      </c>
      <c r="O58" s="46">
        <v>63.673500000000004</v>
      </c>
      <c r="P58" s="41">
        <v>1.2</v>
      </c>
    </row>
    <row r="59" spans="1:16" x14ac:dyDescent="0.2">
      <c r="A59" s="76">
        <v>42296</v>
      </c>
      <c r="B59" s="75" t="s">
        <v>71</v>
      </c>
      <c r="C59" s="75">
        <v>4.0999999999999996</v>
      </c>
      <c r="D59" s="46">
        <v>71.237200000000001</v>
      </c>
      <c r="E59" s="78">
        <v>75.151200000000003</v>
      </c>
      <c r="F59" s="75">
        <f t="shared" si="2"/>
        <v>4.1999999999999993</v>
      </c>
      <c r="G59" s="46">
        <v>67.121849999999995</v>
      </c>
      <c r="H59" s="78">
        <v>71.038700000000006</v>
      </c>
      <c r="K59" s="41">
        <v>4.0999999999999996</v>
      </c>
      <c r="L59" s="46">
        <v>71.237200000000001</v>
      </c>
      <c r="M59" s="41">
        <v>4.0999999999999996</v>
      </c>
      <c r="N59" s="41">
        <v>4.2</v>
      </c>
      <c r="O59" s="46">
        <v>67.121849999999995</v>
      </c>
      <c r="P59" s="41">
        <v>4.2</v>
      </c>
    </row>
    <row r="60" spans="1:16" x14ac:dyDescent="0.2">
      <c r="A60" s="76">
        <v>42296</v>
      </c>
      <c r="B60" s="75" t="s">
        <v>132</v>
      </c>
      <c r="C60" s="75">
        <v>6.1</v>
      </c>
      <c r="D60" s="46">
        <v>71.7393</v>
      </c>
      <c r="E60" s="78">
        <v>72.553200000000004</v>
      </c>
      <c r="F60" s="75">
        <f t="shared" si="2"/>
        <v>6.1999999999999993</v>
      </c>
      <c r="G60" s="46">
        <v>70.402199999999993</v>
      </c>
      <c r="H60" s="78">
        <v>70.786299999999997</v>
      </c>
      <c r="K60" s="41">
        <v>6.1</v>
      </c>
      <c r="L60" s="46">
        <v>71.7393</v>
      </c>
      <c r="M60" s="41">
        <v>6.1</v>
      </c>
      <c r="N60" s="41">
        <v>6.2</v>
      </c>
      <c r="O60" s="46">
        <v>70.402199999999993</v>
      </c>
      <c r="P60" s="41">
        <v>6.2</v>
      </c>
    </row>
    <row r="61" spans="1:16" x14ac:dyDescent="0.2">
      <c r="A61" s="76">
        <v>42296</v>
      </c>
      <c r="B61" s="75" t="s">
        <v>127</v>
      </c>
      <c r="C61" s="75">
        <v>7.1</v>
      </c>
      <c r="D61" s="46">
        <v>72.96629999999999</v>
      </c>
      <c r="E61" s="78">
        <v>73.878299999999996</v>
      </c>
      <c r="F61" s="75">
        <f t="shared" si="2"/>
        <v>7.1999999999999993</v>
      </c>
      <c r="G61" s="46">
        <v>73.03479999999999</v>
      </c>
      <c r="H61" s="78">
        <v>73.568100000000001</v>
      </c>
      <c r="K61" s="41">
        <v>7.1</v>
      </c>
      <c r="L61" s="46">
        <v>72.96629999999999</v>
      </c>
      <c r="M61" s="41">
        <v>7.1</v>
      </c>
      <c r="N61" s="41">
        <v>7.2</v>
      </c>
      <c r="O61" s="46">
        <v>73.03479999999999</v>
      </c>
      <c r="P61" s="41">
        <v>7.2</v>
      </c>
    </row>
    <row r="62" spans="1:16" x14ac:dyDescent="0.2">
      <c r="A62" s="76">
        <v>42296</v>
      </c>
      <c r="B62" s="75" t="s">
        <v>136</v>
      </c>
      <c r="C62" s="75">
        <v>8.1</v>
      </c>
      <c r="D62" s="46">
        <v>73.610649999999993</v>
      </c>
      <c r="E62" s="78">
        <v>74.600899999999996</v>
      </c>
      <c r="F62" s="75">
        <f t="shared" si="2"/>
        <v>8.1999999999999993</v>
      </c>
      <c r="G62" s="46">
        <v>68.480950000000007</v>
      </c>
      <c r="H62" s="78">
        <v>69.179000000000002</v>
      </c>
      <c r="K62" s="41">
        <v>8.1</v>
      </c>
      <c r="L62" s="46">
        <v>73.610649999999993</v>
      </c>
      <c r="M62" s="41">
        <v>8.1</v>
      </c>
      <c r="N62" s="41">
        <v>8.1999999999999993</v>
      </c>
      <c r="O62" s="46">
        <v>68.480950000000007</v>
      </c>
      <c r="P62" s="41">
        <v>8.1999999999999993</v>
      </c>
    </row>
    <row r="63" spans="1:16" x14ac:dyDescent="0.2">
      <c r="A63" s="76">
        <v>42296</v>
      </c>
      <c r="B63" s="75" t="s">
        <v>135</v>
      </c>
      <c r="C63" s="75">
        <v>9.1</v>
      </c>
      <c r="D63" s="46">
        <v>71.957099999999997</v>
      </c>
      <c r="E63" s="78">
        <v>72.53</v>
      </c>
      <c r="F63" s="75">
        <f t="shared" si="2"/>
        <v>9.1999999999999993</v>
      </c>
      <c r="G63" s="46">
        <v>72.992350000000002</v>
      </c>
      <c r="H63" s="78">
        <v>73.162899999999993</v>
      </c>
      <c r="K63" s="41">
        <v>9.1</v>
      </c>
      <c r="L63" s="46">
        <v>71.957099999999997</v>
      </c>
      <c r="M63" s="41">
        <v>9.1</v>
      </c>
      <c r="N63" s="41">
        <v>9.1999999999999993</v>
      </c>
      <c r="O63" s="46">
        <v>72.992350000000002</v>
      </c>
      <c r="P63" s="41">
        <v>9.1999999999999993</v>
      </c>
    </row>
    <row r="64" spans="1:16" x14ac:dyDescent="0.2">
      <c r="A64" s="76">
        <v>42296</v>
      </c>
      <c r="B64" s="75" t="s">
        <v>140</v>
      </c>
      <c r="C64" s="75">
        <v>10.1</v>
      </c>
      <c r="D64" s="46">
        <v>72.841999999999999</v>
      </c>
      <c r="E64" s="78">
        <v>73.344800000000006</v>
      </c>
      <c r="F64" s="75">
        <f t="shared" si="2"/>
        <v>10.199999999999999</v>
      </c>
      <c r="G64" s="46">
        <v>72.435450000000003</v>
      </c>
      <c r="H64" s="78">
        <v>72.660399999999996</v>
      </c>
      <c r="K64" s="41">
        <v>10.1</v>
      </c>
      <c r="L64" s="46">
        <v>72.841999999999999</v>
      </c>
      <c r="M64" s="41">
        <v>10.1</v>
      </c>
      <c r="N64" s="41">
        <v>10.199999999999999</v>
      </c>
      <c r="O64" s="46">
        <v>72.435450000000003</v>
      </c>
      <c r="P64" s="41">
        <v>10.199999999999999</v>
      </c>
    </row>
    <row r="65" spans="1:16" x14ac:dyDescent="0.2">
      <c r="A65" s="76">
        <v>42296</v>
      </c>
      <c r="B65" s="75" t="s">
        <v>141</v>
      </c>
      <c r="C65" s="75">
        <v>11.1</v>
      </c>
      <c r="D65" s="46">
        <v>73.75855</v>
      </c>
      <c r="E65" s="78">
        <v>74.377300000000005</v>
      </c>
      <c r="F65" s="75">
        <f t="shared" si="2"/>
        <v>11.2</v>
      </c>
      <c r="G65" s="46">
        <v>70.508499999999998</v>
      </c>
      <c r="H65" s="78">
        <v>70.711799999999997</v>
      </c>
      <c r="K65" s="41">
        <v>11.1</v>
      </c>
      <c r="L65" s="46">
        <v>73.75855</v>
      </c>
      <c r="M65" s="41">
        <v>11.1</v>
      </c>
      <c r="N65" s="41">
        <v>11.2</v>
      </c>
      <c r="O65" s="46">
        <v>70.508499999999998</v>
      </c>
      <c r="P65" s="41">
        <v>11.2</v>
      </c>
    </row>
    <row r="66" spans="1:16" x14ac:dyDescent="0.2">
      <c r="A66" s="76">
        <v>42296</v>
      </c>
      <c r="B66" s="75" t="s">
        <v>138</v>
      </c>
      <c r="C66" s="75">
        <v>12.1</v>
      </c>
      <c r="D66" s="46">
        <v>72.455000000000013</v>
      </c>
      <c r="E66" s="78">
        <v>72.923199999999994</v>
      </c>
      <c r="F66" s="75">
        <f t="shared" si="2"/>
        <v>12.2</v>
      </c>
      <c r="G66" s="46">
        <v>73.348450000000014</v>
      </c>
      <c r="H66" s="78">
        <v>73.525000000000006</v>
      </c>
      <c r="K66" s="41">
        <v>12.1</v>
      </c>
      <c r="L66" s="46">
        <v>72.455000000000013</v>
      </c>
      <c r="M66" s="41">
        <v>12.1</v>
      </c>
      <c r="N66" s="41">
        <v>12.2</v>
      </c>
      <c r="O66" s="46">
        <v>73.348450000000014</v>
      </c>
      <c r="P66" s="41">
        <v>12.2</v>
      </c>
    </row>
    <row r="67" spans="1:16" x14ac:dyDescent="0.2">
      <c r="A67" s="76">
        <v>42296</v>
      </c>
      <c r="B67" s="75" t="s">
        <v>148</v>
      </c>
      <c r="C67" s="75">
        <v>13.1</v>
      </c>
      <c r="D67" s="46">
        <v>68.697550000000007</v>
      </c>
      <c r="E67" s="78">
        <v>69.074799999999996</v>
      </c>
      <c r="F67" s="75">
        <f t="shared" si="2"/>
        <v>13.2</v>
      </c>
      <c r="G67" s="46">
        <v>69.041349999999994</v>
      </c>
      <c r="H67" s="78">
        <v>69.184600000000003</v>
      </c>
      <c r="K67" s="41">
        <v>13.1</v>
      </c>
      <c r="L67" s="46">
        <v>68.697550000000007</v>
      </c>
      <c r="M67" s="41">
        <v>13.1</v>
      </c>
      <c r="N67" s="41">
        <v>13.2</v>
      </c>
      <c r="O67" s="46">
        <v>69.041349999999994</v>
      </c>
      <c r="P67" s="41">
        <v>13.2</v>
      </c>
    </row>
    <row r="68" spans="1:16" x14ac:dyDescent="0.2">
      <c r="A68" s="76">
        <v>42296</v>
      </c>
      <c r="B68" s="75" t="s">
        <v>144</v>
      </c>
      <c r="C68" s="75">
        <v>14.1</v>
      </c>
      <c r="D68" s="46">
        <v>68.68395000000001</v>
      </c>
      <c r="E68" s="78">
        <v>69.680800000000005</v>
      </c>
      <c r="F68" s="75">
        <f t="shared" si="2"/>
        <v>14.2</v>
      </c>
      <c r="G68" s="46">
        <v>69.249500000000012</v>
      </c>
      <c r="H68" s="78">
        <v>69.542199999999994</v>
      </c>
      <c r="K68" s="41">
        <v>14.1</v>
      </c>
      <c r="L68" s="46">
        <v>68.68395000000001</v>
      </c>
      <c r="M68" s="41">
        <v>14.1</v>
      </c>
      <c r="N68" s="41">
        <v>14.2</v>
      </c>
      <c r="O68" s="46">
        <v>69.249500000000012</v>
      </c>
      <c r="P68" s="41">
        <v>14.2</v>
      </c>
    </row>
    <row r="69" spans="1:16" x14ac:dyDescent="0.2">
      <c r="A69" s="76">
        <v>42296</v>
      </c>
      <c r="B69" s="75" t="s">
        <v>145</v>
      </c>
      <c r="C69" s="75">
        <v>15.1</v>
      </c>
      <c r="D69" s="46">
        <v>68.76894999999999</v>
      </c>
      <c r="E69" s="78">
        <v>69.322299999999998</v>
      </c>
      <c r="F69" s="75">
        <f t="shared" si="2"/>
        <v>15.2</v>
      </c>
      <c r="G69" s="46">
        <v>67.238150000000005</v>
      </c>
      <c r="H69" s="78">
        <v>67.507199999999997</v>
      </c>
      <c r="K69" s="41">
        <v>15.1</v>
      </c>
      <c r="L69" s="46">
        <v>68.76894999999999</v>
      </c>
      <c r="M69" s="41">
        <v>15.1</v>
      </c>
      <c r="N69" s="41">
        <v>15.2</v>
      </c>
      <c r="O69" s="46">
        <v>67.238150000000005</v>
      </c>
      <c r="P69" s="41">
        <v>15.2</v>
      </c>
    </row>
    <row r="70" spans="1:16" x14ac:dyDescent="0.2">
      <c r="A70" s="76">
        <v>42296</v>
      </c>
      <c r="B70" s="75" t="s">
        <v>143</v>
      </c>
      <c r="C70" s="75">
        <v>16.100000000000001</v>
      </c>
      <c r="D70" s="46">
        <v>68.671099999999996</v>
      </c>
      <c r="E70" s="78">
        <v>69.614400000000003</v>
      </c>
      <c r="F70" s="75">
        <f t="shared" si="2"/>
        <v>16.200000000000003</v>
      </c>
      <c r="G70" s="46">
        <v>69.711799999999997</v>
      </c>
      <c r="H70" s="78">
        <v>69.949299999999994</v>
      </c>
      <c r="K70" s="41">
        <v>16.100000000000001</v>
      </c>
      <c r="L70" s="46">
        <v>68.671099999999996</v>
      </c>
      <c r="M70" s="41">
        <v>16.100000000000001</v>
      </c>
      <c r="N70" s="41">
        <v>16.2</v>
      </c>
      <c r="O70" s="46">
        <v>69.711799999999997</v>
      </c>
      <c r="P70" s="41">
        <v>16.2</v>
      </c>
    </row>
    <row r="71" spans="1:16" x14ac:dyDescent="0.2">
      <c r="A71" s="76">
        <v>42296</v>
      </c>
      <c r="B71" s="75" t="s">
        <v>133</v>
      </c>
      <c r="C71" s="75">
        <v>18.100000000000001</v>
      </c>
      <c r="D71" s="46">
        <v>68.666200000000003</v>
      </c>
      <c r="E71" s="78">
        <v>69.441100000000006</v>
      </c>
      <c r="F71" s="75">
        <f t="shared" si="2"/>
        <v>18.200000000000003</v>
      </c>
      <c r="G71" s="46">
        <v>70.475950000000012</v>
      </c>
      <c r="H71" s="78">
        <v>70.869699999999995</v>
      </c>
      <c r="K71" s="41">
        <v>18.100000000000001</v>
      </c>
      <c r="L71" s="46">
        <v>68.666200000000003</v>
      </c>
      <c r="M71" s="41">
        <v>18.100000000000001</v>
      </c>
      <c r="N71" s="41">
        <v>18.2</v>
      </c>
      <c r="O71" s="46">
        <v>70.475950000000012</v>
      </c>
      <c r="P71" s="41">
        <v>18.2</v>
      </c>
    </row>
    <row r="72" spans="1:16" x14ac:dyDescent="0.2">
      <c r="A72" s="76">
        <v>42296</v>
      </c>
      <c r="B72" s="75" t="s">
        <v>134</v>
      </c>
      <c r="C72" s="75">
        <v>19.100000000000001</v>
      </c>
      <c r="D72" s="46">
        <v>71.836849999999998</v>
      </c>
      <c r="E72" s="78">
        <v>72.529200000000003</v>
      </c>
      <c r="F72" s="75">
        <f t="shared" si="2"/>
        <v>19.200000000000003</v>
      </c>
      <c r="G72" s="46">
        <v>72.08905</v>
      </c>
      <c r="H72" s="78">
        <v>72.417199999999994</v>
      </c>
      <c r="K72" s="41">
        <v>19.100000000000001</v>
      </c>
      <c r="L72" s="46">
        <v>71.836849999999998</v>
      </c>
      <c r="M72" s="41">
        <v>19.100000000000001</v>
      </c>
      <c r="N72" s="41">
        <v>19.2</v>
      </c>
      <c r="O72" s="46">
        <v>72.08905</v>
      </c>
      <c r="P72" s="41">
        <v>19.2</v>
      </c>
    </row>
    <row r="73" spans="1:16" x14ac:dyDescent="0.2">
      <c r="A73" s="76">
        <v>42296</v>
      </c>
      <c r="B73" s="75" t="s">
        <v>147</v>
      </c>
      <c r="C73" s="75">
        <v>20.100000000000001</v>
      </c>
      <c r="D73" s="46">
        <v>71.064050000000009</v>
      </c>
      <c r="E73" s="78">
        <v>71.541600000000003</v>
      </c>
      <c r="F73" s="75">
        <f t="shared" si="2"/>
        <v>20.200000000000003</v>
      </c>
      <c r="G73" s="46">
        <v>73.560599999999994</v>
      </c>
      <c r="H73" s="78">
        <v>73.795599999999993</v>
      </c>
      <c r="K73" s="41">
        <v>20.100000000000001</v>
      </c>
      <c r="L73" s="46">
        <v>71.064050000000009</v>
      </c>
      <c r="M73" s="41">
        <v>20.100000000000001</v>
      </c>
      <c r="N73" s="41">
        <v>20.2</v>
      </c>
      <c r="O73" s="46">
        <v>73.560599999999994</v>
      </c>
      <c r="P73" s="41">
        <v>20.2</v>
      </c>
    </row>
    <row r="74" spans="1:16" x14ac:dyDescent="0.2">
      <c r="A74" s="76">
        <v>42296</v>
      </c>
      <c r="B74" s="75" t="s">
        <v>139</v>
      </c>
      <c r="C74" s="75">
        <v>21.1</v>
      </c>
      <c r="D74" s="46">
        <v>73.268299999999996</v>
      </c>
      <c r="E74" s="78">
        <v>73.852999999999994</v>
      </c>
      <c r="F74" s="75">
        <f t="shared" si="2"/>
        <v>21.200000000000003</v>
      </c>
      <c r="G74" s="46">
        <v>71.852949999999993</v>
      </c>
      <c r="H74" s="78">
        <v>72.100899999999996</v>
      </c>
      <c r="K74" s="41">
        <v>21.1</v>
      </c>
      <c r="L74" s="46">
        <v>73.268299999999996</v>
      </c>
      <c r="M74" s="41">
        <v>21.1</v>
      </c>
      <c r="N74" s="41">
        <v>21.2</v>
      </c>
      <c r="O74" s="46">
        <v>71.852949999999993</v>
      </c>
      <c r="P74" s="41">
        <v>21.2</v>
      </c>
    </row>
    <row r="75" spans="1:16" x14ac:dyDescent="0.2">
      <c r="A75" s="76">
        <v>42296</v>
      </c>
      <c r="B75" s="75" t="s">
        <v>137</v>
      </c>
      <c r="C75" s="75">
        <v>22.1</v>
      </c>
      <c r="D75" s="46">
        <v>68.403300000000002</v>
      </c>
      <c r="E75" s="78">
        <v>69.361099999999993</v>
      </c>
      <c r="F75" s="75">
        <f t="shared" si="2"/>
        <v>22.200000000000003</v>
      </c>
      <c r="G75" s="46">
        <v>71.187450000000013</v>
      </c>
      <c r="H75" s="78">
        <v>71.9315</v>
      </c>
      <c r="K75" s="41">
        <v>22.1</v>
      </c>
      <c r="L75" s="46">
        <v>68.403300000000002</v>
      </c>
      <c r="M75" s="41">
        <v>22.1</v>
      </c>
      <c r="N75" s="41">
        <v>22.2</v>
      </c>
      <c r="O75" s="46">
        <v>71.187450000000013</v>
      </c>
      <c r="P75" s="41">
        <v>22.2</v>
      </c>
    </row>
    <row r="76" spans="1:16" x14ac:dyDescent="0.2">
      <c r="A76" s="76">
        <v>42296</v>
      </c>
      <c r="B76" s="75" t="s">
        <v>146</v>
      </c>
      <c r="C76" s="75">
        <v>23.1</v>
      </c>
      <c r="D76" s="46">
        <v>71.702650000000006</v>
      </c>
      <c r="E76" s="78">
        <v>72.091499999999996</v>
      </c>
      <c r="F76" s="75">
        <f t="shared" si="2"/>
        <v>23.200000000000003</v>
      </c>
      <c r="G76" s="46">
        <v>71.001249999999999</v>
      </c>
      <c r="H76" s="78">
        <v>71.143799999999999</v>
      </c>
      <c r="K76" s="41">
        <v>23.1</v>
      </c>
      <c r="L76" s="46">
        <v>71.702650000000006</v>
      </c>
      <c r="M76" s="41">
        <v>23.1</v>
      </c>
      <c r="N76" s="41">
        <v>23.2</v>
      </c>
      <c r="O76" s="46">
        <v>71.001249999999999</v>
      </c>
      <c r="P76" s="41">
        <v>23.2</v>
      </c>
    </row>
    <row r="77" spans="1:16" x14ac:dyDescent="0.2">
      <c r="A77" s="76">
        <v>42296</v>
      </c>
      <c r="B77" s="75" t="s">
        <v>128</v>
      </c>
      <c r="C77" s="75">
        <v>24.1</v>
      </c>
      <c r="D77" s="46">
        <v>71.350849999999994</v>
      </c>
      <c r="E77" s="78">
        <v>71.764200000000002</v>
      </c>
      <c r="F77" s="75">
        <f t="shared" si="2"/>
        <v>24.200000000000003</v>
      </c>
      <c r="G77" s="46">
        <v>71.000599999999991</v>
      </c>
      <c r="H77" s="78">
        <v>71.148700000000005</v>
      </c>
      <c r="K77" s="41">
        <v>24.1</v>
      </c>
      <c r="L77" s="46">
        <v>71.350849999999994</v>
      </c>
      <c r="M77" s="41">
        <v>24.1</v>
      </c>
      <c r="N77" s="41">
        <v>24.2</v>
      </c>
      <c r="O77" s="46">
        <v>71.000599999999991</v>
      </c>
      <c r="P77" s="41">
        <v>24.2</v>
      </c>
    </row>
    <row r="78" spans="1:16" x14ac:dyDescent="0.2">
      <c r="A78" s="76">
        <v>42296</v>
      </c>
      <c r="B78" s="75" t="s">
        <v>129</v>
      </c>
      <c r="C78" s="75">
        <v>26.1</v>
      </c>
      <c r="D78" s="46">
        <v>71.189499999999995</v>
      </c>
      <c r="E78" s="78">
        <v>71.653099999999995</v>
      </c>
      <c r="F78" s="75">
        <f t="shared" si="2"/>
        <v>26.200000000000003</v>
      </c>
      <c r="G78" s="46">
        <v>68.24430000000001</v>
      </c>
      <c r="H78" s="78">
        <v>68.432000000000002</v>
      </c>
      <c r="K78" s="41">
        <v>26.1</v>
      </c>
      <c r="L78" s="46">
        <v>71.189499999999995</v>
      </c>
      <c r="M78" s="41">
        <v>26.1</v>
      </c>
      <c r="N78" s="41">
        <v>26.2</v>
      </c>
      <c r="O78" s="46">
        <v>68.24430000000001</v>
      </c>
      <c r="P78" s="41">
        <v>26.2</v>
      </c>
    </row>
    <row r="79" spans="1:16" x14ac:dyDescent="0.2">
      <c r="A79" s="75"/>
      <c r="B79" s="75"/>
      <c r="C79" s="80"/>
      <c r="D79" s="80"/>
      <c r="E79" s="80"/>
      <c r="F79" s="80"/>
      <c r="G79" s="80"/>
      <c r="H79" s="75"/>
    </row>
    <row r="80" spans="1:16" ht="12.75" x14ac:dyDescent="0.2">
      <c r="A80" s="97" t="s">
        <v>150</v>
      </c>
      <c r="B80" s="79" t="s">
        <v>59</v>
      </c>
      <c r="C80" s="75" t="s">
        <v>51</v>
      </c>
      <c r="D80" s="78" t="s">
        <v>60</v>
      </c>
      <c r="E80" s="78" t="s">
        <v>61</v>
      </c>
      <c r="F80" s="75" t="s">
        <v>51</v>
      </c>
      <c r="G80" s="78" t="s">
        <v>60</v>
      </c>
      <c r="H80" s="78" t="s">
        <v>62</v>
      </c>
      <c r="K80" s="43"/>
      <c r="L80" s="42" t="s">
        <v>235</v>
      </c>
      <c r="M80" s="42"/>
      <c r="N80" s="43"/>
      <c r="O80" s="42" t="s">
        <v>235</v>
      </c>
      <c r="P80" s="43"/>
    </row>
    <row r="81" spans="1:16" x14ac:dyDescent="0.2">
      <c r="A81" s="77" t="s">
        <v>80</v>
      </c>
      <c r="B81" s="82" t="s">
        <v>72</v>
      </c>
      <c r="C81" s="77" t="s">
        <v>73</v>
      </c>
      <c r="D81" s="77" t="s">
        <v>73</v>
      </c>
      <c r="E81" s="83" t="s">
        <v>74</v>
      </c>
      <c r="F81" s="77" t="s">
        <v>75</v>
      </c>
      <c r="G81" s="77" t="s">
        <v>75</v>
      </c>
      <c r="H81" s="83" t="s">
        <v>74</v>
      </c>
      <c r="K81" s="44" t="s">
        <v>51</v>
      </c>
      <c r="L81" s="44" t="s">
        <v>52</v>
      </c>
      <c r="M81" s="44"/>
      <c r="N81" s="44" t="s">
        <v>51</v>
      </c>
      <c r="O81" s="44" t="s">
        <v>52</v>
      </c>
      <c r="P81" s="45"/>
    </row>
    <row r="82" spans="1:16" x14ac:dyDescent="0.2">
      <c r="A82" s="76">
        <v>42350</v>
      </c>
      <c r="B82" s="75" t="s">
        <v>152</v>
      </c>
      <c r="C82" s="75">
        <v>1.1000000000000001</v>
      </c>
      <c r="D82" s="46">
        <v>70.823149999999998</v>
      </c>
      <c r="E82" s="78">
        <v>71.380099999999999</v>
      </c>
      <c r="F82" s="75">
        <f t="shared" ref="F82:F102" si="3">C82+0.1</f>
        <v>1.2000000000000002</v>
      </c>
      <c r="G82" s="46">
        <v>63.673500000000004</v>
      </c>
      <c r="H82" s="78">
        <v>63.996899999999997</v>
      </c>
      <c r="K82" s="41">
        <v>1.1000000000000001</v>
      </c>
      <c r="L82" s="46">
        <v>70.823149999999998</v>
      </c>
      <c r="M82" s="41">
        <v>1.1000000000000001</v>
      </c>
      <c r="N82" s="41">
        <v>1.2</v>
      </c>
      <c r="O82" s="46">
        <v>63.673500000000004</v>
      </c>
      <c r="P82" s="41">
        <v>1.2</v>
      </c>
    </row>
    <row r="83" spans="1:16" x14ac:dyDescent="0.2">
      <c r="A83" s="76">
        <v>42350</v>
      </c>
      <c r="B83" s="75" t="s">
        <v>170</v>
      </c>
      <c r="C83" s="75">
        <v>4.0999999999999996</v>
      </c>
      <c r="D83" s="46">
        <v>71.237200000000001</v>
      </c>
      <c r="E83" s="78">
        <v>71.849999999999994</v>
      </c>
      <c r="F83" s="75">
        <f t="shared" si="3"/>
        <v>4.1999999999999993</v>
      </c>
      <c r="G83" s="46">
        <v>67.121849999999995</v>
      </c>
      <c r="H83" s="78">
        <v>67.317599999999999</v>
      </c>
      <c r="K83" s="41">
        <v>4.0999999999999996</v>
      </c>
      <c r="L83" s="46">
        <v>71.237200000000001</v>
      </c>
      <c r="M83" s="41">
        <v>4.0999999999999996</v>
      </c>
      <c r="N83" s="41">
        <v>4.2</v>
      </c>
      <c r="O83" s="46">
        <v>67.121849999999995</v>
      </c>
      <c r="P83" s="41">
        <v>4.2</v>
      </c>
    </row>
    <row r="84" spans="1:16" x14ac:dyDescent="0.2">
      <c r="A84" s="76">
        <v>42350</v>
      </c>
      <c r="B84" s="75" t="s">
        <v>166</v>
      </c>
      <c r="C84" s="75">
        <v>6.1</v>
      </c>
      <c r="D84" s="46">
        <v>71.7393</v>
      </c>
      <c r="E84" s="78">
        <v>72.1995</v>
      </c>
      <c r="F84" s="75">
        <f t="shared" si="3"/>
        <v>6.1999999999999993</v>
      </c>
      <c r="G84" s="46">
        <v>70.402199999999993</v>
      </c>
      <c r="H84" s="78">
        <v>70.537499999999994</v>
      </c>
      <c r="K84" s="41">
        <v>6.1</v>
      </c>
      <c r="L84" s="46">
        <v>71.7393</v>
      </c>
      <c r="M84" s="41">
        <v>6.1</v>
      </c>
      <c r="N84" s="41">
        <v>6.2</v>
      </c>
      <c r="O84" s="46">
        <v>70.402199999999993</v>
      </c>
      <c r="P84" s="41">
        <v>6.2</v>
      </c>
    </row>
    <row r="85" spans="1:16" x14ac:dyDescent="0.2">
      <c r="A85" s="76">
        <v>42350</v>
      </c>
      <c r="B85" s="75" t="s">
        <v>168</v>
      </c>
      <c r="C85" s="75">
        <v>7.1</v>
      </c>
      <c r="D85" s="46">
        <v>72.96629999999999</v>
      </c>
      <c r="E85" s="78">
        <v>73.473500000000001</v>
      </c>
      <c r="F85" s="75">
        <f t="shared" si="3"/>
        <v>7.1999999999999993</v>
      </c>
      <c r="G85" s="46">
        <v>73.03479999999999</v>
      </c>
      <c r="H85" s="78">
        <v>73.179500000000004</v>
      </c>
      <c r="K85" s="41">
        <v>7.1</v>
      </c>
      <c r="L85" s="46">
        <v>72.96629999999999</v>
      </c>
      <c r="M85" s="41">
        <v>7.1</v>
      </c>
      <c r="N85" s="41">
        <v>7.2</v>
      </c>
      <c r="O85" s="46">
        <v>73.03479999999999</v>
      </c>
      <c r="P85" s="41">
        <v>7.2</v>
      </c>
    </row>
    <row r="86" spans="1:16" x14ac:dyDescent="0.2">
      <c r="A86" s="76">
        <v>42350</v>
      </c>
      <c r="B86" s="75" t="s">
        <v>160</v>
      </c>
      <c r="C86" s="75">
        <v>8.1</v>
      </c>
      <c r="D86" s="46">
        <v>73.610649999999993</v>
      </c>
      <c r="E86" s="78">
        <v>74.199600000000004</v>
      </c>
      <c r="F86" s="75">
        <f t="shared" si="3"/>
        <v>8.1999999999999993</v>
      </c>
      <c r="G86" s="46">
        <v>68.480950000000007</v>
      </c>
      <c r="H86" s="78">
        <v>68.672700000000006</v>
      </c>
      <c r="K86" s="41">
        <v>8.1</v>
      </c>
      <c r="L86" s="46">
        <v>73.610649999999993</v>
      </c>
      <c r="M86" s="41">
        <v>8.1</v>
      </c>
      <c r="N86" s="41">
        <v>8.1999999999999993</v>
      </c>
      <c r="O86" s="46">
        <v>68.480950000000007</v>
      </c>
      <c r="P86" s="41">
        <v>8.1999999999999993</v>
      </c>
    </row>
    <row r="87" spans="1:16" x14ac:dyDescent="0.2">
      <c r="A87" s="76">
        <v>42350</v>
      </c>
      <c r="B87" s="75" t="s">
        <v>156</v>
      </c>
      <c r="C87" s="75">
        <v>9.1</v>
      </c>
      <c r="D87" s="46">
        <v>71.957099999999997</v>
      </c>
      <c r="E87" s="78">
        <v>72.200199999999995</v>
      </c>
      <c r="F87" s="75">
        <f t="shared" si="3"/>
        <v>9.1999999999999993</v>
      </c>
      <c r="G87" s="46">
        <v>72.992350000000002</v>
      </c>
      <c r="H87" s="78">
        <v>73.127799999999993</v>
      </c>
      <c r="K87" s="41">
        <v>9.1</v>
      </c>
      <c r="L87" s="46">
        <v>71.957099999999997</v>
      </c>
      <c r="M87" s="41">
        <v>9.1</v>
      </c>
      <c r="N87" s="41">
        <v>9.1999999999999993</v>
      </c>
      <c r="O87" s="46">
        <v>72.992350000000002</v>
      </c>
      <c r="P87" s="41">
        <v>9.1999999999999993</v>
      </c>
    </row>
    <row r="88" spans="1:16" x14ac:dyDescent="0.2">
      <c r="A88" s="76">
        <v>42350</v>
      </c>
      <c r="B88" s="75" t="s">
        <v>167</v>
      </c>
      <c r="C88" s="75">
        <v>10.1</v>
      </c>
      <c r="D88" s="46">
        <v>72.841999999999999</v>
      </c>
      <c r="E88" s="78">
        <v>73.822500000000005</v>
      </c>
      <c r="F88" s="75">
        <f t="shared" si="3"/>
        <v>10.199999999999999</v>
      </c>
      <c r="G88" s="46">
        <v>72.435450000000003</v>
      </c>
      <c r="H88" s="78">
        <v>73.043099999999995</v>
      </c>
      <c r="K88" s="41">
        <v>10.1</v>
      </c>
      <c r="L88" s="46">
        <v>72.841999999999999</v>
      </c>
      <c r="M88" s="41">
        <v>10.1</v>
      </c>
      <c r="N88" s="41">
        <v>10.199999999999999</v>
      </c>
      <c r="O88" s="46">
        <v>72.435450000000003</v>
      </c>
      <c r="P88" s="41">
        <v>10.199999999999999</v>
      </c>
    </row>
    <row r="89" spans="1:16" x14ac:dyDescent="0.2">
      <c r="A89" s="76">
        <v>42350</v>
      </c>
      <c r="B89" s="75" t="s">
        <v>154</v>
      </c>
      <c r="C89" s="75">
        <v>11.1</v>
      </c>
      <c r="D89" s="46">
        <v>73.75855</v>
      </c>
      <c r="E89" s="78">
        <v>74.013300000000001</v>
      </c>
      <c r="F89" s="75">
        <f t="shared" si="3"/>
        <v>11.2</v>
      </c>
      <c r="G89" s="46">
        <v>70.508499999999998</v>
      </c>
      <c r="H89" s="78">
        <v>70.644099999999995</v>
      </c>
      <c r="K89" s="41">
        <v>11.1</v>
      </c>
      <c r="L89" s="46">
        <v>73.75855</v>
      </c>
      <c r="M89" s="41">
        <v>11.1</v>
      </c>
      <c r="N89" s="41">
        <v>11.2</v>
      </c>
      <c r="O89" s="46">
        <v>70.508499999999998</v>
      </c>
      <c r="P89" s="41">
        <v>11.2</v>
      </c>
    </row>
    <row r="90" spans="1:16" x14ac:dyDescent="0.2">
      <c r="A90" s="76">
        <v>42350</v>
      </c>
      <c r="B90" s="75" t="s">
        <v>153</v>
      </c>
      <c r="C90" s="75">
        <v>12.1</v>
      </c>
      <c r="D90" s="46">
        <v>72.455000000000013</v>
      </c>
      <c r="E90" s="78">
        <v>73.192899999999995</v>
      </c>
      <c r="F90" s="75">
        <f t="shared" si="3"/>
        <v>12.2</v>
      </c>
      <c r="G90" s="46">
        <v>73.348450000000014</v>
      </c>
      <c r="H90" s="78">
        <v>73.870699999999999</v>
      </c>
      <c r="K90" s="41">
        <v>12.1</v>
      </c>
      <c r="L90" s="46">
        <v>72.455000000000013</v>
      </c>
      <c r="M90" s="41">
        <v>12.1</v>
      </c>
      <c r="N90" s="41">
        <v>12.2</v>
      </c>
      <c r="O90" s="46">
        <v>73.348450000000014</v>
      </c>
      <c r="P90" s="41">
        <v>12.2</v>
      </c>
    </row>
    <row r="91" spans="1:16" x14ac:dyDescent="0.2">
      <c r="A91" s="76">
        <v>42350</v>
      </c>
      <c r="B91" s="75" t="s">
        <v>151</v>
      </c>
      <c r="C91" s="75">
        <v>13.1</v>
      </c>
      <c r="D91" s="46">
        <v>68.697550000000007</v>
      </c>
      <c r="E91" s="78">
        <v>69.046599999999998</v>
      </c>
      <c r="F91" s="75">
        <f t="shared" si="3"/>
        <v>13.2</v>
      </c>
      <c r="G91" s="46">
        <v>69.041349999999994</v>
      </c>
      <c r="H91" s="78">
        <v>69.1892</v>
      </c>
      <c r="K91" s="41">
        <v>13.1</v>
      </c>
      <c r="L91" s="46">
        <v>68.697550000000007</v>
      </c>
      <c r="M91" s="41">
        <v>13.1</v>
      </c>
      <c r="N91" s="41">
        <v>13.2</v>
      </c>
      <c r="O91" s="46">
        <v>69.041349999999994</v>
      </c>
      <c r="P91" s="41">
        <v>13.2</v>
      </c>
    </row>
    <row r="92" spans="1:16" x14ac:dyDescent="0.2">
      <c r="A92" s="76">
        <v>42350</v>
      </c>
      <c r="B92" s="75" t="s">
        <v>164</v>
      </c>
      <c r="C92" s="75">
        <v>14.1</v>
      </c>
      <c r="D92" s="46">
        <v>68.68395000000001</v>
      </c>
      <c r="E92" s="78">
        <v>69.582599999999999</v>
      </c>
      <c r="F92" s="75">
        <f t="shared" si="3"/>
        <v>14.2</v>
      </c>
      <c r="G92" s="46">
        <v>69.249500000000012</v>
      </c>
      <c r="H92" s="78">
        <v>69.732500000000002</v>
      </c>
      <c r="K92" s="41">
        <v>14.1</v>
      </c>
      <c r="L92" s="46">
        <v>68.68395000000001</v>
      </c>
      <c r="M92" s="41">
        <v>14.1</v>
      </c>
      <c r="N92" s="41">
        <v>14.2</v>
      </c>
      <c r="O92" s="46">
        <v>69.249500000000012</v>
      </c>
      <c r="P92" s="41">
        <v>14.2</v>
      </c>
    </row>
    <row r="93" spans="1:16" x14ac:dyDescent="0.2">
      <c r="A93" s="76">
        <v>42350</v>
      </c>
      <c r="B93" s="75" t="s">
        <v>161</v>
      </c>
      <c r="C93" s="75">
        <v>15.1</v>
      </c>
      <c r="D93" s="46">
        <v>68.76894999999999</v>
      </c>
      <c r="E93" s="78">
        <v>69.394000000000005</v>
      </c>
      <c r="F93" s="75">
        <f t="shared" si="3"/>
        <v>15.2</v>
      </c>
      <c r="G93" s="46">
        <v>67.238150000000005</v>
      </c>
      <c r="H93" s="78">
        <v>67.434100000000001</v>
      </c>
      <c r="K93" s="41">
        <v>15.1</v>
      </c>
      <c r="L93" s="46">
        <v>68.76894999999999</v>
      </c>
      <c r="M93" s="41">
        <v>15.1</v>
      </c>
      <c r="N93" s="41">
        <v>15.2</v>
      </c>
      <c r="O93" s="46">
        <v>67.238150000000005</v>
      </c>
      <c r="P93" s="41">
        <v>15.2</v>
      </c>
    </row>
    <row r="94" spans="1:16" x14ac:dyDescent="0.2">
      <c r="A94" s="76">
        <v>42350</v>
      </c>
      <c r="B94" s="75" t="s">
        <v>158</v>
      </c>
      <c r="C94" s="75">
        <v>16.100000000000001</v>
      </c>
      <c r="D94" s="46">
        <v>68.671099999999996</v>
      </c>
      <c r="E94" s="78">
        <v>68.960800000000006</v>
      </c>
      <c r="F94" s="75">
        <f t="shared" si="3"/>
        <v>16.200000000000003</v>
      </c>
      <c r="G94" s="46">
        <v>69.711799999999997</v>
      </c>
      <c r="H94" s="78">
        <v>69.861500000000007</v>
      </c>
      <c r="K94" s="41">
        <v>16.100000000000001</v>
      </c>
      <c r="L94" s="46">
        <v>68.671099999999996</v>
      </c>
      <c r="M94" s="41">
        <v>16.100000000000001</v>
      </c>
      <c r="N94" s="41">
        <v>16.2</v>
      </c>
      <c r="O94" s="46">
        <v>69.711799999999997</v>
      </c>
      <c r="P94" s="41">
        <v>16.2</v>
      </c>
    </row>
    <row r="95" spans="1:16" x14ac:dyDescent="0.2">
      <c r="A95" s="76">
        <v>42350</v>
      </c>
      <c r="B95" s="75" t="s">
        <v>155</v>
      </c>
      <c r="C95" s="75">
        <v>18.100000000000001</v>
      </c>
      <c r="D95" s="46">
        <v>68.666200000000003</v>
      </c>
      <c r="E95" s="78">
        <v>68.923500000000004</v>
      </c>
      <c r="F95" s="75">
        <f t="shared" si="3"/>
        <v>18.200000000000003</v>
      </c>
      <c r="G95" s="46">
        <v>70.475950000000012</v>
      </c>
      <c r="H95" s="78">
        <v>70.620800000000003</v>
      </c>
      <c r="K95" s="41">
        <v>18.100000000000001</v>
      </c>
      <c r="L95" s="46">
        <v>68.666200000000003</v>
      </c>
      <c r="M95" s="41">
        <v>18.100000000000001</v>
      </c>
      <c r="N95" s="41">
        <v>18.2</v>
      </c>
      <c r="O95" s="46">
        <v>70.475950000000012</v>
      </c>
      <c r="P95" s="41">
        <v>18.2</v>
      </c>
    </row>
    <row r="96" spans="1:16" x14ac:dyDescent="0.2">
      <c r="A96" s="76">
        <v>42350</v>
      </c>
      <c r="B96" s="75" t="s">
        <v>162</v>
      </c>
      <c r="C96" s="75">
        <v>19.100000000000001</v>
      </c>
      <c r="D96" s="46">
        <v>71.836849999999998</v>
      </c>
      <c r="E96" s="78">
        <v>72.491200000000006</v>
      </c>
      <c r="F96" s="75">
        <f t="shared" si="3"/>
        <v>19.200000000000003</v>
      </c>
      <c r="G96" s="46">
        <v>72.08905</v>
      </c>
      <c r="H96" s="78">
        <v>72.302899999999994</v>
      </c>
      <c r="K96" s="41">
        <v>19.100000000000001</v>
      </c>
      <c r="L96" s="46">
        <v>71.836849999999998</v>
      </c>
      <c r="M96" s="41">
        <v>19.100000000000001</v>
      </c>
      <c r="N96" s="41">
        <v>19.2</v>
      </c>
      <c r="O96" s="46">
        <v>72.08905</v>
      </c>
      <c r="P96" s="41">
        <v>19.2</v>
      </c>
    </row>
    <row r="97" spans="1:16" x14ac:dyDescent="0.2">
      <c r="A97" s="76">
        <v>42350</v>
      </c>
      <c r="B97" s="75" t="s">
        <v>165</v>
      </c>
      <c r="C97" s="75">
        <v>20.100000000000001</v>
      </c>
      <c r="D97" s="46">
        <v>71.064050000000009</v>
      </c>
      <c r="E97" s="78">
        <v>71.342399999999998</v>
      </c>
      <c r="F97" s="75">
        <f t="shared" si="3"/>
        <v>20.200000000000003</v>
      </c>
      <c r="G97" s="46">
        <v>73.560599999999994</v>
      </c>
      <c r="H97" s="78">
        <v>73.7042</v>
      </c>
      <c r="K97" s="41">
        <v>20.100000000000001</v>
      </c>
      <c r="L97" s="46">
        <v>71.064050000000009</v>
      </c>
      <c r="M97" s="41">
        <v>20.100000000000001</v>
      </c>
      <c r="N97" s="41">
        <v>20.2</v>
      </c>
      <c r="O97" s="46">
        <v>73.560599999999994</v>
      </c>
      <c r="P97" s="41">
        <v>20.2</v>
      </c>
    </row>
    <row r="98" spans="1:16" x14ac:dyDescent="0.2">
      <c r="A98" s="76">
        <v>42350</v>
      </c>
      <c r="B98" s="75" t="s">
        <v>159</v>
      </c>
      <c r="C98" s="75">
        <v>21.1</v>
      </c>
      <c r="D98" s="46">
        <v>73.268299999999996</v>
      </c>
      <c r="E98" s="78">
        <v>73.814899999999994</v>
      </c>
      <c r="F98" s="75">
        <f t="shared" si="3"/>
        <v>21.200000000000003</v>
      </c>
      <c r="G98" s="46">
        <v>71.852949999999993</v>
      </c>
      <c r="H98" s="78">
        <v>72.010499999999993</v>
      </c>
      <c r="K98" s="41">
        <v>21.1</v>
      </c>
      <c r="L98" s="46">
        <v>73.268299999999996</v>
      </c>
      <c r="M98" s="41">
        <v>21.1</v>
      </c>
      <c r="N98" s="41">
        <v>21.2</v>
      </c>
      <c r="O98" s="46">
        <v>71.852949999999993</v>
      </c>
      <c r="P98" s="41">
        <v>21.2</v>
      </c>
    </row>
    <row r="99" spans="1:16" x14ac:dyDescent="0.2">
      <c r="A99" s="76">
        <v>42350</v>
      </c>
      <c r="B99" s="75" t="s">
        <v>71</v>
      </c>
      <c r="C99" s="75">
        <v>22.1</v>
      </c>
      <c r="D99" s="46">
        <v>68.403300000000002</v>
      </c>
      <c r="E99" s="78">
        <v>72.320999999999998</v>
      </c>
      <c r="F99" s="75">
        <f t="shared" si="3"/>
        <v>22.200000000000003</v>
      </c>
      <c r="G99" s="46">
        <v>71.187450000000013</v>
      </c>
      <c r="H99" s="78">
        <v>75.105000000000004</v>
      </c>
      <c r="K99" s="41">
        <v>22.1</v>
      </c>
      <c r="L99" s="46">
        <v>68.403300000000002</v>
      </c>
      <c r="M99" s="41">
        <v>22.1</v>
      </c>
      <c r="N99" s="41">
        <v>22.2</v>
      </c>
      <c r="O99" s="46">
        <v>71.187450000000013</v>
      </c>
      <c r="P99" s="41">
        <v>22.2</v>
      </c>
    </row>
    <row r="100" spans="1:16" x14ac:dyDescent="0.2">
      <c r="A100" s="76">
        <v>42350</v>
      </c>
      <c r="B100" s="75" t="s">
        <v>157</v>
      </c>
      <c r="C100" s="75">
        <v>23.1</v>
      </c>
      <c r="D100" s="46">
        <v>71.702650000000006</v>
      </c>
      <c r="E100" s="78">
        <v>72.001999999999995</v>
      </c>
      <c r="F100" s="75">
        <f t="shared" si="3"/>
        <v>23.200000000000003</v>
      </c>
      <c r="G100" s="46">
        <v>71.001249999999999</v>
      </c>
      <c r="H100" s="78">
        <v>71.164400000000001</v>
      </c>
      <c r="K100" s="41">
        <v>23.1</v>
      </c>
      <c r="L100" s="46">
        <v>71.702650000000006</v>
      </c>
      <c r="M100" s="41">
        <v>23.1</v>
      </c>
      <c r="N100" s="41">
        <v>23.2</v>
      </c>
      <c r="O100" s="46">
        <v>71.001249999999999</v>
      </c>
      <c r="P100" s="41">
        <v>23.2</v>
      </c>
    </row>
    <row r="101" spans="1:16" x14ac:dyDescent="0.2">
      <c r="A101" s="76">
        <v>42350</v>
      </c>
      <c r="B101" s="75" t="s">
        <v>169</v>
      </c>
      <c r="C101" s="75">
        <v>24.1</v>
      </c>
      <c r="D101" s="46">
        <v>71.350849999999994</v>
      </c>
      <c r="E101" s="78">
        <v>71.934899999999999</v>
      </c>
      <c r="F101" s="75">
        <f t="shared" si="3"/>
        <v>24.200000000000003</v>
      </c>
      <c r="G101" s="46">
        <v>71.000599999999991</v>
      </c>
      <c r="H101" s="78">
        <v>71.161100000000005</v>
      </c>
      <c r="K101" s="41">
        <v>24.1</v>
      </c>
      <c r="L101" s="46">
        <v>71.350849999999994</v>
      </c>
      <c r="M101" s="41">
        <v>24.1</v>
      </c>
      <c r="N101" s="41">
        <v>24.2</v>
      </c>
      <c r="O101" s="46">
        <v>71.000599999999991</v>
      </c>
      <c r="P101" s="41">
        <v>24.2</v>
      </c>
    </row>
    <row r="102" spans="1:16" x14ac:dyDescent="0.2">
      <c r="A102" s="76">
        <v>42350</v>
      </c>
      <c r="B102" s="75" t="s">
        <v>163</v>
      </c>
      <c r="C102" s="75">
        <v>26.1</v>
      </c>
      <c r="D102" s="46">
        <v>71.189499999999995</v>
      </c>
      <c r="E102" s="78">
        <v>71.926199999999994</v>
      </c>
      <c r="F102" s="75">
        <f t="shared" si="3"/>
        <v>26.200000000000003</v>
      </c>
      <c r="G102" s="46">
        <v>68.24430000000001</v>
      </c>
      <c r="H102" s="78">
        <v>68.580699999999993</v>
      </c>
      <c r="K102" s="41">
        <v>26.1</v>
      </c>
      <c r="L102" s="46">
        <v>71.189499999999995</v>
      </c>
      <c r="M102" s="41">
        <v>26.1</v>
      </c>
      <c r="N102" s="41">
        <v>26.2</v>
      </c>
      <c r="O102" s="46">
        <v>68.24430000000001</v>
      </c>
      <c r="P102" s="41">
        <v>26.2</v>
      </c>
    </row>
    <row r="103" spans="1:16" x14ac:dyDescent="0.2">
      <c r="A103" s="75"/>
      <c r="B103" s="75"/>
      <c r="C103" s="80"/>
      <c r="D103" s="80"/>
      <c r="E103" s="80"/>
      <c r="F103" s="80"/>
      <c r="G103" s="80"/>
      <c r="H103" s="75"/>
    </row>
    <row r="104" spans="1:16" ht="12.75" x14ac:dyDescent="0.2">
      <c r="A104" s="97" t="s">
        <v>191</v>
      </c>
      <c r="B104" s="79" t="s">
        <v>59</v>
      </c>
      <c r="C104" s="75" t="s">
        <v>51</v>
      </c>
      <c r="D104" s="78" t="s">
        <v>60</v>
      </c>
      <c r="E104" s="78" t="s">
        <v>61</v>
      </c>
      <c r="F104" s="75" t="s">
        <v>51</v>
      </c>
      <c r="G104" s="78" t="s">
        <v>60</v>
      </c>
      <c r="H104" s="78" t="s">
        <v>62</v>
      </c>
      <c r="K104" s="43"/>
      <c r="L104" s="42" t="s">
        <v>235</v>
      </c>
      <c r="M104" s="42"/>
      <c r="N104" s="43"/>
      <c r="O104" s="42" t="s">
        <v>235</v>
      </c>
      <c r="P104" s="43"/>
    </row>
    <row r="105" spans="1:16" x14ac:dyDescent="0.2">
      <c r="A105" s="77" t="s">
        <v>80</v>
      </c>
      <c r="B105" s="82" t="s">
        <v>72</v>
      </c>
      <c r="C105" s="77" t="s">
        <v>73</v>
      </c>
      <c r="D105" s="77" t="s">
        <v>73</v>
      </c>
      <c r="E105" s="83" t="s">
        <v>74</v>
      </c>
      <c r="F105" s="77" t="s">
        <v>75</v>
      </c>
      <c r="G105" s="77" t="s">
        <v>75</v>
      </c>
      <c r="H105" s="83" t="s">
        <v>74</v>
      </c>
      <c r="K105" s="44" t="s">
        <v>51</v>
      </c>
      <c r="L105" s="44" t="s">
        <v>52</v>
      </c>
      <c r="M105" s="44"/>
      <c r="N105" s="44" t="s">
        <v>51</v>
      </c>
      <c r="O105" s="44" t="s">
        <v>52</v>
      </c>
      <c r="P105" s="45"/>
    </row>
    <row r="106" spans="1:16" x14ac:dyDescent="0.2">
      <c r="A106" s="76">
        <v>42383</v>
      </c>
      <c r="B106" s="75" t="s">
        <v>177</v>
      </c>
      <c r="C106" s="75">
        <v>1.1000000000000001</v>
      </c>
      <c r="D106" s="46">
        <v>70.823149999999998</v>
      </c>
      <c r="E106" s="78">
        <v>71.306100000000001</v>
      </c>
      <c r="F106" s="75">
        <f t="shared" ref="F106:F126" si="4">C106+0.1</f>
        <v>1.2000000000000002</v>
      </c>
      <c r="G106" s="46">
        <v>63.673500000000004</v>
      </c>
      <c r="H106" s="78">
        <v>63.824199999999998</v>
      </c>
      <c r="K106" s="41">
        <v>1.1000000000000001</v>
      </c>
      <c r="L106" s="46">
        <v>70.823149999999998</v>
      </c>
      <c r="M106" s="41">
        <v>1.1000000000000001</v>
      </c>
      <c r="N106" s="41">
        <v>1.2</v>
      </c>
      <c r="O106" s="46">
        <v>63.673500000000004</v>
      </c>
      <c r="P106" s="41">
        <v>1.2</v>
      </c>
    </row>
    <row r="107" spans="1:16" x14ac:dyDescent="0.2">
      <c r="A107" s="76">
        <v>42383</v>
      </c>
      <c r="B107" s="75" t="s">
        <v>183</v>
      </c>
      <c r="C107" s="75">
        <v>4.0999999999999996</v>
      </c>
      <c r="D107" s="46">
        <v>71.237200000000001</v>
      </c>
      <c r="E107" s="78">
        <v>71.963999999999999</v>
      </c>
      <c r="F107" s="75">
        <f t="shared" si="4"/>
        <v>4.1999999999999993</v>
      </c>
      <c r="G107" s="46">
        <v>67.121849999999995</v>
      </c>
      <c r="H107" s="78">
        <v>67.440100000000001</v>
      </c>
      <c r="K107" s="41">
        <v>4.0999999999999996</v>
      </c>
      <c r="L107" s="46">
        <v>71.237200000000001</v>
      </c>
      <c r="M107" s="41">
        <v>4.0999999999999996</v>
      </c>
      <c r="N107" s="41">
        <v>4.2</v>
      </c>
      <c r="O107" s="46">
        <v>67.121849999999995</v>
      </c>
      <c r="P107" s="41">
        <v>4.2</v>
      </c>
    </row>
    <row r="108" spans="1:16" x14ac:dyDescent="0.2">
      <c r="A108" s="76">
        <v>42383</v>
      </c>
      <c r="B108" s="75" t="s">
        <v>190</v>
      </c>
      <c r="C108" s="75">
        <v>6.1</v>
      </c>
      <c r="D108" s="46">
        <v>71.7393</v>
      </c>
      <c r="E108" s="78">
        <v>72.7286</v>
      </c>
      <c r="F108" s="75">
        <f t="shared" si="4"/>
        <v>6.1999999999999993</v>
      </c>
      <c r="G108" s="46">
        <v>70.402199999999993</v>
      </c>
      <c r="H108" s="78">
        <v>71.090299999999999</v>
      </c>
      <c r="K108" s="41">
        <v>6.1</v>
      </c>
      <c r="L108" s="46">
        <v>71.7393</v>
      </c>
      <c r="M108" s="41">
        <v>6.1</v>
      </c>
      <c r="N108" s="41">
        <v>6.2</v>
      </c>
      <c r="O108" s="46">
        <v>70.402199999999993</v>
      </c>
      <c r="P108" s="41">
        <v>6.2</v>
      </c>
    </row>
    <row r="109" spans="1:16" x14ac:dyDescent="0.2">
      <c r="A109" s="76">
        <v>42383</v>
      </c>
      <c r="B109" s="75" t="s">
        <v>171</v>
      </c>
      <c r="C109" s="75">
        <v>7.1</v>
      </c>
      <c r="D109" s="46">
        <v>72.96629999999999</v>
      </c>
      <c r="E109" s="78">
        <v>73.407600000000002</v>
      </c>
      <c r="F109" s="75">
        <f t="shared" si="4"/>
        <v>7.1999999999999993</v>
      </c>
      <c r="G109" s="46">
        <v>73.03479999999999</v>
      </c>
      <c r="H109" s="78">
        <v>73.256500000000003</v>
      </c>
      <c r="K109" s="41">
        <v>7.1</v>
      </c>
      <c r="L109" s="46">
        <v>72.96629999999999</v>
      </c>
      <c r="M109" s="41">
        <v>7.1</v>
      </c>
      <c r="N109" s="41">
        <v>7.2</v>
      </c>
      <c r="O109" s="46">
        <v>73.03479999999999</v>
      </c>
      <c r="P109" s="41">
        <v>7.2</v>
      </c>
    </row>
    <row r="110" spans="1:16" x14ac:dyDescent="0.2">
      <c r="A110" s="76">
        <v>42383</v>
      </c>
      <c r="B110" s="75" t="s">
        <v>174</v>
      </c>
      <c r="C110" s="75">
        <v>8.1</v>
      </c>
      <c r="D110" s="46">
        <v>73.610649999999993</v>
      </c>
      <c r="E110" s="78">
        <v>74.292199999999994</v>
      </c>
      <c r="F110" s="75">
        <f t="shared" si="4"/>
        <v>8.1999999999999993</v>
      </c>
      <c r="G110" s="46">
        <v>68.480950000000007</v>
      </c>
      <c r="H110" s="78">
        <v>68.869900000000001</v>
      </c>
      <c r="K110" s="41">
        <v>8.1</v>
      </c>
      <c r="L110" s="46">
        <v>73.610649999999993</v>
      </c>
      <c r="M110" s="41">
        <v>8.1</v>
      </c>
      <c r="N110" s="41">
        <v>8.1999999999999993</v>
      </c>
      <c r="O110" s="46">
        <v>68.480950000000007</v>
      </c>
      <c r="P110" s="41">
        <v>8.1999999999999993</v>
      </c>
    </row>
    <row r="111" spans="1:16" x14ac:dyDescent="0.2">
      <c r="A111" s="76">
        <v>42383</v>
      </c>
      <c r="B111" s="75" t="s">
        <v>188</v>
      </c>
      <c r="C111" s="75">
        <v>9.1</v>
      </c>
      <c r="D111" s="46">
        <v>71.957099999999997</v>
      </c>
      <c r="E111" s="78">
        <v>72.453599999999994</v>
      </c>
      <c r="F111" s="75">
        <f t="shared" si="4"/>
        <v>9.1999999999999993</v>
      </c>
      <c r="G111" s="46">
        <v>72.992350000000002</v>
      </c>
      <c r="H111" s="78">
        <v>73.158699999999996</v>
      </c>
      <c r="K111" s="41">
        <v>9.1</v>
      </c>
      <c r="L111" s="46">
        <v>71.957099999999997</v>
      </c>
      <c r="M111" s="41">
        <v>9.1</v>
      </c>
      <c r="N111" s="41">
        <v>9.1999999999999993</v>
      </c>
      <c r="O111" s="46">
        <v>72.992350000000002</v>
      </c>
      <c r="P111" s="41">
        <v>9.1999999999999993</v>
      </c>
    </row>
    <row r="112" spans="1:16" x14ac:dyDescent="0.2">
      <c r="A112" s="76">
        <v>42383</v>
      </c>
      <c r="B112" s="75" t="s">
        <v>71</v>
      </c>
      <c r="C112" s="75">
        <v>10.1</v>
      </c>
      <c r="D112" s="46">
        <v>72.841999999999999</v>
      </c>
      <c r="E112" s="78">
        <v>76.7547</v>
      </c>
      <c r="F112" s="75">
        <f t="shared" si="4"/>
        <v>10.199999999999999</v>
      </c>
      <c r="G112" s="46">
        <v>72.435450000000003</v>
      </c>
      <c r="H112" s="78">
        <v>76.347399999999993</v>
      </c>
      <c r="K112" s="41">
        <v>10.1</v>
      </c>
      <c r="L112" s="46">
        <v>72.841999999999999</v>
      </c>
      <c r="M112" s="41">
        <v>10.1</v>
      </c>
      <c r="N112" s="41">
        <v>10.199999999999999</v>
      </c>
      <c r="O112" s="46">
        <v>72.435450000000003</v>
      </c>
      <c r="P112" s="41">
        <v>10.199999999999999</v>
      </c>
    </row>
    <row r="113" spans="1:16" x14ac:dyDescent="0.2">
      <c r="A113" s="76">
        <v>42383</v>
      </c>
      <c r="B113" s="75" t="s">
        <v>185</v>
      </c>
      <c r="C113" s="75">
        <v>11.1</v>
      </c>
      <c r="D113" s="46">
        <v>73.75855</v>
      </c>
      <c r="E113" s="78">
        <v>74.671899999999994</v>
      </c>
      <c r="F113" s="75">
        <f t="shared" si="4"/>
        <v>11.2</v>
      </c>
      <c r="G113" s="46">
        <v>70.508499999999998</v>
      </c>
      <c r="H113" s="78">
        <v>71.067700000000002</v>
      </c>
      <c r="K113" s="41">
        <v>11.1</v>
      </c>
      <c r="L113" s="46">
        <v>73.75855</v>
      </c>
      <c r="M113" s="41">
        <v>11.1</v>
      </c>
      <c r="N113" s="41">
        <v>11.2</v>
      </c>
      <c r="O113" s="46">
        <v>70.508499999999998</v>
      </c>
      <c r="P113" s="41">
        <v>11.2</v>
      </c>
    </row>
    <row r="114" spans="1:16" x14ac:dyDescent="0.2">
      <c r="A114" s="76">
        <v>42383</v>
      </c>
      <c r="B114" s="75" t="s">
        <v>187</v>
      </c>
      <c r="C114" s="75">
        <v>12.1</v>
      </c>
      <c r="D114" s="46">
        <v>72.455000000000013</v>
      </c>
      <c r="E114" s="78">
        <v>73.093199999999996</v>
      </c>
      <c r="F114" s="75">
        <f t="shared" si="4"/>
        <v>12.2</v>
      </c>
      <c r="G114" s="46">
        <v>73.348450000000014</v>
      </c>
      <c r="H114" s="78">
        <v>73.564899999999994</v>
      </c>
      <c r="K114" s="41">
        <v>12.1</v>
      </c>
      <c r="L114" s="46">
        <v>72.455000000000013</v>
      </c>
      <c r="M114" s="41">
        <v>12.1</v>
      </c>
      <c r="N114" s="41">
        <v>12.2</v>
      </c>
      <c r="O114" s="46">
        <v>73.348450000000014</v>
      </c>
      <c r="P114" s="41">
        <v>12.2</v>
      </c>
    </row>
    <row r="115" spans="1:16" x14ac:dyDescent="0.2">
      <c r="A115" s="76">
        <v>42383</v>
      </c>
      <c r="B115" s="75" t="s">
        <v>184</v>
      </c>
      <c r="C115" s="75">
        <v>13.1</v>
      </c>
      <c r="D115" s="46">
        <v>68.697550000000007</v>
      </c>
      <c r="E115" s="78">
        <v>69.660200000000003</v>
      </c>
      <c r="F115" s="75">
        <f t="shared" si="4"/>
        <v>13.2</v>
      </c>
      <c r="G115" s="46">
        <v>69.041349999999994</v>
      </c>
      <c r="H115" s="78">
        <v>69.312100000000001</v>
      </c>
      <c r="K115" s="41">
        <v>13.1</v>
      </c>
      <c r="L115" s="46">
        <v>68.697550000000007</v>
      </c>
      <c r="M115" s="41">
        <v>13.1</v>
      </c>
      <c r="N115" s="41">
        <v>13.2</v>
      </c>
      <c r="O115" s="46">
        <v>69.041349999999994</v>
      </c>
      <c r="P115" s="41">
        <v>13.2</v>
      </c>
    </row>
    <row r="116" spans="1:16" x14ac:dyDescent="0.2">
      <c r="A116" s="76">
        <v>42383</v>
      </c>
      <c r="B116" s="75" t="s">
        <v>186</v>
      </c>
      <c r="C116" s="75">
        <v>14.1</v>
      </c>
      <c r="D116" s="46">
        <v>68.68395000000001</v>
      </c>
      <c r="E116" s="78">
        <v>69.610900000000001</v>
      </c>
      <c r="F116" s="75">
        <f t="shared" si="4"/>
        <v>14.2</v>
      </c>
      <c r="G116" s="46">
        <v>69.249500000000012</v>
      </c>
      <c r="H116" s="78">
        <v>69.671099999999996</v>
      </c>
      <c r="K116" s="41">
        <v>14.1</v>
      </c>
      <c r="L116" s="46">
        <v>68.68395000000001</v>
      </c>
      <c r="M116" s="41">
        <v>14.1</v>
      </c>
      <c r="N116" s="41">
        <v>14.2</v>
      </c>
      <c r="O116" s="46">
        <v>69.249500000000012</v>
      </c>
      <c r="P116" s="41">
        <v>14.2</v>
      </c>
    </row>
    <row r="117" spans="1:16" x14ac:dyDescent="0.2">
      <c r="A117" s="76">
        <v>42383</v>
      </c>
      <c r="B117" s="75" t="s">
        <v>189</v>
      </c>
      <c r="C117" s="75">
        <v>15.1</v>
      </c>
      <c r="D117" s="46">
        <v>68.76894999999999</v>
      </c>
      <c r="E117" s="78">
        <v>69.343699999999998</v>
      </c>
      <c r="F117" s="75">
        <f t="shared" si="4"/>
        <v>15.2</v>
      </c>
      <c r="G117" s="46">
        <v>67.238150000000005</v>
      </c>
      <c r="H117" s="78">
        <v>67.389600000000002</v>
      </c>
      <c r="K117" s="41">
        <v>15.1</v>
      </c>
      <c r="L117" s="46">
        <v>68.76894999999999</v>
      </c>
      <c r="M117" s="41">
        <v>15.1</v>
      </c>
      <c r="N117" s="41">
        <v>15.2</v>
      </c>
      <c r="O117" s="46">
        <v>67.238150000000005</v>
      </c>
      <c r="P117" s="41">
        <v>15.2</v>
      </c>
    </row>
    <row r="118" spans="1:16" x14ac:dyDescent="0.2">
      <c r="A118" s="76">
        <v>42383</v>
      </c>
      <c r="B118" s="75" t="s">
        <v>173</v>
      </c>
      <c r="C118" s="75">
        <v>16.100000000000001</v>
      </c>
      <c r="D118" s="46">
        <v>68.671099999999996</v>
      </c>
      <c r="E118" s="78">
        <v>69.260400000000004</v>
      </c>
      <c r="F118" s="75">
        <f t="shared" si="4"/>
        <v>16.200000000000003</v>
      </c>
      <c r="G118" s="46">
        <v>69.711799999999997</v>
      </c>
      <c r="H118" s="78">
        <v>70.043599999999998</v>
      </c>
      <c r="K118" s="41">
        <v>16.100000000000001</v>
      </c>
      <c r="L118" s="46">
        <v>68.671099999999996</v>
      </c>
      <c r="M118" s="41">
        <v>16.100000000000001</v>
      </c>
      <c r="N118" s="41">
        <v>16.2</v>
      </c>
      <c r="O118" s="46">
        <v>69.711799999999997</v>
      </c>
      <c r="P118" s="41">
        <v>16.2</v>
      </c>
    </row>
    <row r="119" spans="1:16" x14ac:dyDescent="0.2">
      <c r="A119" s="76">
        <v>42383</v>
      </c>
      <c r="B119" s="75" t="s">
        <v>172</v>
      </c>
      <c r="C119" s="75">
        <v>18.100000000000001</v>
      </c>
      <c r="D119" s="46">
        <v>68.666200000000003</v>
      </c>
      <c r="E119" s="78">
        <v>69.328400000000002</v>
      </c>
      <c r="F119" s="75">
        <f t="shared" si="4"/>
        <v>18.200000000000003</v>
      </c>
      <c r="G119" s="46">
        <v>70.475950000000012</v>
      </c>
      <c r="H119" s="78">
        <v>70.894199999999998</v>
      </c>
      <c r="K119" s="41">
        <v>18.100000000000001</v>
      </c>
      <c r="L119" s="46">
        <v>68.666200000000003</v>
      </c>
      <c r="M119" s="41">
        <v>18.100000000000001</v>
      </c>
      <c r="N119" s="41">
        <v>18.2</v>
      </c>
      <c r="O119" s="46">
        <v>70.475950000000012</v>
      </c>
      <c r="P119" s="41">
        <v>18.2</v>
      </c>
    </row>
    <row r="120" spans="1:16" x14ac:dyDescent="0.2">
      <c r="A120" s="76">
        <v>42383</v>
      </c>
      <c r="B120" s="75" t="s">
        <v>178</v>
      </c>
      <c r="C120" s="75">
        <v>19.100000000000001</v>
      </c>
      <c r="D120" s="46">
        <v>71.836849999999998</v>
      </c>
      <c r="E120" s="78">
        <v>72.448700000000002</v>
      </c>
      <c r="F120" s="75">
        <f t="shared" si="4"/>
        <v>19.200000000000003</v>
      </c>
      <c r="G120" s="46">
        <v>72.08905</v>
      </c>
      <c r="H120" s="78">
        <v>72.344300000000004</v>
      </c>
      <c r="K120" s="41">
        <v>19.100000000000001</v>
      </c>
      <c r="L120" s="46">
        <v>71.836849999999998</v>
      </c>
      <c r="M120" s="41">
        <v>19.100000000000001</v>
      </c>
      <c r="N120" s="41">
        <v>19.2</v>
      </c>
      <c r="O120" s="46">
        <v>72.08905</v>
      </c>
      <c r="P120" s="41">
        <v>19.2</v>
      </c>
    </row>
    <row r="121" spans="1:16" x14ac:dyDescent="0.2">
      <c r="A121" s="76">
        <v>42383</v>
      </c>
      <c r="B121" s="75" t="s">
        <v>175</v>
      </c>
      <c r="C121" s="75">
        <v>20.100000000000001</v>
      </c>
      <c r="D121" s="46">
        <v>71.064050000000009</v>
      </c>
      <c r="E121" s="78">
        <v>71.878399999999999</v>
      </c>
      <c r="F121" s="75">
        <f t="shared" si="4"/>
        <v>20.200000000000003</v>
      </c>
      <c r="G121" s="46">
        <v>73.560599999999994</v>
      </c>
      <c r="H121" s="78">
        <v>74.066100000000006</v>
      </c>
      <c r="K121" s="41">
        <v>20.100000000000001</v>
      </c>
      <c r="L121" s="46">
        <v>71.064050000000009</v>
      </c>
      <c r="M121" s="41">
        <v>20.100000000000001</v>
      </c>
      <c r="N121" s="41">
        <v>20.2</v>
      </c>
      <c r="O121" s="46">
        <v>73.560599999999994</v>
      </c>
      <c r="P121" s="41">
        <v>20.2</v>
      </c>
    </row>
    <row r="122" spans="1:16" x14ac:dyDescent="0.2">
      <c r="A122" s="76">
        <v>42383</v>
      </c>
      <c r="B122" s="75" t="s">
        <v>180</v>
      </c>
      <c r="C122" s="75">
        <v>21.1</v>
      </c>
      <c r="D122" s="46">
        <v>73.268299999999996</v>
      </c>
      <c r="E122" s="78">
        <v>73.804299999999998</v>
      </c>
      <c r="F122" s="75">
        <f t="shared" si="4"/>
        <v>21.200000000000003</v>
      </c>
      <c r="G122" s="46">
        <v>71.852949999999993</v>
      </c>
      <c r="H122" s="78">
        <v>72.047700000000006</v>
      </c>
      <c r="K122" s="41">
        <v>21.1</v>
      </c>
      <c r="L122" s="46">
        <v>73.268299999999996</v>
      </c>
      <c r="M122" s="41">
        <v>21.1</v>
      </c>
      <c r="N122" s="41">
        <v>21.2</v>
      </c>
      <c r="O122" s="46">
        <v>71.852949999999993</v>
      </c>
      <c r="P122" s="41">
        <v>21.2</v>
      </c>
    </row>
    <row r="123" spans="1:16" x14ac:dyDescent="0.2">
      <c r="A123" s="76">
        <v>42383</v>
      </c>
      <c r="B123" s="75" t="s">
        <v>179</v>
      </c>
      <c r="C123" s="75">
        <v>22.1</v>
      </c>
      <c r="D123" s="46">
        <v>68.403300000000002</v>
      </c>
      <c r="E123" s="78">
        <v>69.136499999999998</v>
      </c>
      <c r="F123" s="75">
        <f t="shared" si="4"/>
        <v>22.200000000000003</v>
      </c>
      <c r="G123" s="46">
        <v>71.187450000000013</v>
      </c>
      <c r="H123" s="78">
        <v>71.354900000000001</v>
      </c>
      <c r="K123" s="41">
        <v>22.1</v>
      </c>
      <c r="L123" s="46">
        <v>68.403300000000002</v>
      </c>
      <c r="M123" s="41">
        <v>22.1</v>
      </c>
      <c r="N123" s="41">
        <v>22.2</v>
      </c>
      <c r="O123" s="46">
        <v>71.187450000000013</v>
      </c>
      <c r="P123" s="41">
        <v>22.2</v>
      </c>
    </row>
    <row r="124" spans="1:16" x14ac:dyDescent="0.2">
      <c r="A124" s="76">
        <v>42383</v>
      </c>
      <c r="B124" s="75" t="s">
        <v>181</v>
      </c>
      <c r="C124" s="75">
        <v>23.1</v>
      </c>
      <c r="D124" s="46">
        <v>71.702650000000006</v>
      </c>
      <c r="E124" s="78">
        <v>72.083799999999997</v>
      </c>
      <c r="F124" s="75">
        <f t="shared" si="4"/>
        <v>23.200000000000003</v>
      </c>
      <c r="G124" s="46">
        <v>71.001249999999999</v>
      </c>
      <c r="H124" s="78">
        <v>71.121700000000004</v>
      </c>
      <c r="K124" s="41">
        <v>23.1</v>
      </c>
      <c r="L124" s="46">
        <v>71.702650000000006</v>
      </c>
      <c r="M124" s="41">
        <v>23.1</v>
      </c>
      <c r="N124" s="41">
        <v>23.2</v>
      </c>
      <c r="O124" s="46">
        <v>71.001249999999999</v>
      </c>
      <c r="P124" s="41">
        <v>23.2</v>
      </c>
    </row>
    <row r="125" spans="1:16" x14ac:dyDescent="0.2">
      <c r="A125" s="76">
        <v>42383</v>
      </c>
      <c r="B125" s="75" t="s">
        <v>182</v>
      </c>
      <c r="C125" s="75">
        <v>24.1</v>
      </c>
      <c r="D125" s="46">
        <v>71.350849999999994</v>
      </c>
      <c r="E125" s="78">
        <v>71.856399999999994</v>
      </c>
      <c r="F125" s="75">
        <f t="shared" si="4"/>
        <v>24.200000000000003</v>
      </c>
      <c r="G125" s="46">
        <v>71.000599999999991</v>
      </c>
      <c r="H125" s="78">
        <v>71.147300000000001</v>
      </c>
      <c r="K125" s="41">
        <v>24.1</v>
      </c>
      <c r="L125" s="46">
        <v>71.350849999999994</v>
      </c>
      <c r="M125" s="41">
        <v>24.1</v>
      </c>
      <c r="N125" s="41">
        <v>24.2</v>
      </c>
      <c r="O125" s="46">
        <v>71.000599999999991</v>
      </c>
      <c r="P125" s="41">
        <v>24.2</v>
      </c>
    </row>
    <row r="126" spans="1:16" x14ac:dyDescent="0.2">
      <c r="A126" s="76">
        <v>42383</v>
      </c>
      <c r="B126" s="75" t="s">
        <v>176</v>
      </c>
      <c r="C126" s="75">
        <v>26.1</v>
      </c>
      <c r="D126" s="46">
        <v>71.189499999999995</v>
      </c>
      <c r="E126" s="78">
        <v>71.603200000000001</v>
      </c>
      <c r="F126" s="75">
        <f t="shared" si="4"/>
        <v>26.200000000000003</v>
      </c>
      <c r="G126" s="46">
        <v>68.24430000000001</v>
      </c>
      <c r="H126" s="78">
        <v>68.383399999999995</v>
      </c>
      <c r="K126" s="41">
        <v>26.1</v>
      </c>
      <c r="L126" s="46">
        <v>71.189499999999995</v>
      </c>
      <c r="M126" s="41">
        <v>26.1</v>
      </c>
      <c r="N126" s="41">
        <v>26.2</v>
      </c>
      <c r="O126" s="46">
        <v>68.24430000000001</v>
      </c>
      <c r="P126" s="41">
        <v>26.2</v>
      </c>
    </row>
    <row r="127" spans="1:16" x14ac:dyDescent="0.2">
      <c r="A127" s="75"/>
      <c r="B127" s="75"/>
      <c r="C127" s="80"/>
      <c r="D127" s="80"/>
      <c r="E127" s="80"/>
      <c r="F127" s="80"/>
      <c r="G127" s="80"/>
      <c r="H127" s="75"/>
    </row>
    <row r="128" spans="1:16" ht="12.75" x14ac:dyDescent="0.2">
      <c r="A128" s="97" t="s">
        <v>192</v>
      </c>
      <c r="B128" s="79" t="s">
        <v>59</v>
      </c>
      <c r="C128" s="75" t="s">
        <v>51</v>
      </c>
      <c r="D128" s="78" t="s">
        <v>60</v>
      </c>
      <c r="E128" s="78" t="s">
        <v>61</v>
      </c>
      <c r="F128" s="75" t="s">
        <v>51</v>
      </c>
      <c r="G128" s="78" t="s">
        <v>60</v>
      </c>
      <c r="H128" s="78" t="s">
        <v>62</v>
      </c>
      <c r="K128" s="43"/>
      <c r="L128" s="42" t="s">
        <v>235</v>
      </c>
      <c r="M128" s="42"/>
      <c r="N128" s="43"/>
      <c r="O128" s="42" t="s">
        <v>235</v>
      </c>
      <c r="P128" s="43"/>
    </row>
    <row r="129" spans="1:16" x14ac:dyDescent="0.2">
      <c r="A129" s="77" t="s">
        <v>80</v>
      </c>
      <c r="B129" s="82" t="s">
        <v>72</v>
      </c>
      <c r="C129" s="77" t="s">
        <v>73</v>
      </c>
      <c r="D129" s="77" t="s">
        <v>73</v>
      </c>
      <c r="E129" s="83" t="s">
        <v>74</v>
      </c>
      <c r="F129" s="77" t="s">
        <v>75</v>
      </c>
      <c r="G129" s="77" t="s">
        <v>75</v>
      </c>
      <c r="H129" s="83" t="s">
        <v>74</v>
      </c>
      <c r="K129" s="44" t="s">
        <v>51</v>
      </c>
      <c r="L129" s="44" t="s">
        <v>52</v>
      </c>
      <c r="M129" s="44"/>
      <c r="N129" s="44" t="s">
        <v>51</v>
      </c>
      <c r="O129" s="44" t="s">
        <v>52</v>
      </c>
      <c r="P129" s="45"/>
    </row>
    <row r="130" spans="1:16" x14ac:dyDescent="0.2">
      <c r="A130" s="76">
        <v>42409</v>
      </c>
      <c r="B130" s="75" t="s">
        <v>205</v>
      </c>
      <c r="C130" s="75">
        <v>1.1000000000000001</v>
      </c>
      <c r="D130" s="46">
        <v>70.823149999999998</v>
      </c>
      <c r="E130" s="78">
        <v>71.272800000000004</v>
      </c>
      <c r="F130" s="75">
        <f t="shared" ref="F130:F150" si="5">C130+0.1</f>
        <v>1.2000000000000002</v>
      </c>
      <c r="G130" s="46">
        <v>63.673500000000004</v>
      </c>
      <c r="H130" s="78">
        <v>63.832599999999999</v>
      </c>
      <c r="K130" s="41">
        <v>1.1000000000000001</v>
      </c>
      <c r="L130" s="46">
        <v>70.823149999999998</v>
      </c>
      <c r="M130" s="41">
        <v>1.1000000000000001</v>
      </c>
      <c r="N130" s="41">
        <v>1.2</v>
      </c>
      <c r="O130" s="46">
        <v>63.673500000000004</v>
      </c>
      <c r="P130" s="41">
        <v>1.2</v>
      </c>
    </row>
    <row r="131" spans="1:16" x14ac:dyDescent="0.2">
      <c r="A131" s="76">
        <v>42409</v>
      </c>
      <c r="B131" s="75" t="s">
        <v>202</v>
      </c>
      <c r="C131" s="75">
        <v>4.0999999999999996</v>
      </c>
      <c r="D131" s="46">
        <v>71.237200000000001</v>
      </c>
      <c r="E131" s="78">
        <v>71.524199999999993</v>
      </c>
      <c r="F131" s="75">
        <f t="shared" si="5"/>
        <v>4.1999999999999993</v>
      </c>
      <c r="G131" s="46">
        <v>67.121849999999995</v>
      </c>
      <c r="H131" s="78">
        <v>67.241900000000001</v>
      </c>
      <c r="K131" s="41">
        <v>4.0999999999999996</v>
      </c>
      <c r="L131" s="46">
        <v>71.237200000000001</v>
      </c>
      <c r="M131" s="41">
        <v>4.0999999999999996</v>
      </c>
      <c r="N131" s="41">
        <v>4.2</v>
      </c>
      <c r="O131" s="46">
        <v>67.121849999999995</v>
      </c>
      <c r="P131" s="41">
        <v>4.2</v>
      </c>
    </row>
    <row r="132" spans="1:16" x14ac:dyDescent="0.2">
      <c r="A132" s="76">
        <v>42409</v>
      </c>
      <c r="B132" s="75" t="s">
        <v>206</v>
      </c>
      <c r="C132" s="75">
        <v>6.1</v>
      </c>
      <c r="D132" s="46">
        <v>71.7393</v>
      </c>
      <c r="E132" s="78">
        <v>72.055899999999994</v>
      </c>
      <c r="F132" s="75">
        <f t="shared" si="5"/>
        <v>6.1999999999999993</v>
      </c>
      <c r="G132" s="46">
        <v>70.402199999999993</v>
      </c>
      <c r="H132" s="78">
        <v>70.528999999999996</v>
      </c>
      <c r="K132" s="41">
        <v>6.1</v>
      </c>
      <c r="L132" s="46">
        <v>71.7393</v>
      </c>
      <c r="M132" s="41">
        <v>6.1</v>
      </c>
      <c r="N132" s="41">
        <v>6.2</v>
      </c>
      <c r="O132" s="46">
        <v>70.402199999999993</v>
      </c>
      <c r="P132" s="41">
        <v>6.2</v>
      </c>
    </row>
    <row r="133" spans="1:16" x14ac:dyDescent="0.2">
      <c r="A133" s="76">
        <v>42409</v>
      </c>
      <c r="B133" s="75" t="s">
        <v>195</v>
      </c>
      <c r="C133" s="75">
        <v>7.1</v>
      </c>
      <c r="D133" s="46">
        <v>72.96629999999999</v>
      </c>
      <c r="E133" s="78">
        <v>73.390199999999993</v>
      </c>
      <c r="F133" s="75">
        <f t="shared" si="5"/>
        <v>7.1999999999999993</v>
      </c>
      <c r="G133" s="46">
        <v>73.03479999999999</v>
      </c>
      <c r="H133" s="78">
        <v>73.195300000000003</v>
      </c>
      <c r="K133" s="41">
        <v>7.1</v>
      </c>
      <c r="L133" s="46">
        <v>72.96629999999999</v>
      </c>
      <c r="M133" s="41">
        <v>7.1</v>
      </c>
      <c r="N133" s="41">
        <v>7.2</v>
      </c>
      <c r="O133" s="46">
        <v>73.03479999999999</v>
      </c>
      <c r="P133" s="41">
        <v>7.2</v>
      </c>
    </row>
    <row r="134" spans="1:16" x14ac:dyDescent="0.2">
      <c r="A134" s="76">
        <v>42409</v>
      </c>
      <c r="B134" s="75" t="s">
        <v>200</v>
      </c>
      <c r="C134" s="75">
        <v>8.1</v>
      </c>
      <c r="D134" s="46">
        <v>73.610649999999993</v>
      </c>
      <c r="E134" s="78">
        <v>74.088999999999999</v>
      </c>
      <c r="F134" s="75">
        <f t="shared" si="5"/>
        <v>8.1999999999999993</v>
      </c>
      <c r="G134" s="46">
        <v>68.480950000000007</v>
      </c>
      <c r="H134" s="78">
        <v>68.717399999999998</v>
      </c>
      <c r="K134" s="41">
        <v>8.1</v>
      </c>
      <c r="L134" s="46">
        <v>73.610649999999993</v>
      </c>
      <c r="M134" s="41">
        <v>8.1</v>
      </c>
      <c r="N134" s="41">
        <v>8.1999999999999993</v>
      </c>
      <c r="O134" s="46">
        <v>68.480950000000007</v>
      </c>
      <c r="P134" s="41">
        <v>8.1999999999999993</v>
      </c>
    </row>
    <row r="135" spans="1:16" x14ac:dyDescent="0.2">
      <c r="A135" s="76">
        <v>42409</v>
      </c>
      <c r="B135" s="75" t="s">
        <v>203</v>
      </c>
      <c r="C135" s="75">
        <v>9.1</v>
      </c>
      <c r="D135" s="46">
        <v>71.957099999999997</v>
      </c>
      <c r="E135" s="78">
        <v>72.248900000000006</v>
      </c>
      <c r="F135" s="75">
        <f t="shared" si="5"/>
        <v>9.1999999999999993</v>
      </c>
      <c r="G135" s="46">
        <v>72.992350000000002</v>
      </c>
      <c r="H135" s="78">
        <v>73.108699999999999</v>
      </c>
      <c r="K135" s="41">
        <v>9.1</v>
      </c>
      <c r="L135" s="46">
        <v>71.957099999999997</v>
      </c>
      <c r="M135" s="41">
        <v>9.1</v>
      </c>
      <c r="N135" s="41">
        <v>9.1999999999999993</v>
      </c>
      <c r="O135" s="46">
        <v>72.992350000000002</v>
      </c>
      <c r="P135" s="41">
        <v>9.1999999999999993</v>
      </c>
    </row>
    <row r="136" spans="1:16" x14ac:dyDescent="0.2">
      <c r="A136" s="76">
        <v>42409</v>
      </c>
      <c r="B136" s="75" t="s">
        <v>71</v>
      </c>
      <c r="C136" s="75">
        <v>10.1</v>
      </c>
      <c r="D136" s="46">
        <v>72.841999999999999</v>
      </c>
      <c r="E136" s="78">
        <v>76.769300000000001</v>
      </c>
      <c r="F136" s="75">
        <f t="shared" si="5"/>
        <v>10.199999999999999</v>
      </c>
      <c r="G136" s="46">
        <v>72.435450000000003</v>
      </c>
      <c r="H136" s="78">
        <v>76.362099999999998</v>
      </c>
      <c r="K136" s="41">
        <v>10.1</v>
      </c>
      <c r="L136" s="46">
        <v>72.841999999999999</v>
      </c>
      <c r="M136" s="41">
        <v>10.1</v>
      </c>
      <c r="N136" s="41">
        <v>10.199999999999999</v>
      </c>
      <c r="O136" s="46">
        <v>72.435450000000003</v>
      </c>
      <c r="P136" s="41">
        <v>10.199999999999999</v>
      </c>
    </row>
    <row r="137" spans="1:16" x14ac:dyDescent="0.2">
      <c r="A137" s="76">
        <v>42409</v>
      </c>
      <c r="B137" s="75" t="s">
        <v>211</v>
      </c>
      <c r="C137" s="75">
        <v>11.1</v>
      </c>
      <c r="D137" s="46">
        <v>73.75855</v>
      </c>
      <c r="E137" s="78">
        <v>74.568799999999996</v>
      </c>
      <c r="F137" s="75">
        <f t="shared" si="5"/>
        <v>11.2</v>
      </c>
      <c r="G137" s="46">
        <v>70.508499999999998</v>
      </c>
      <c r="H137" s="78">
        <v>70.6952</v>
      </c>
      <c r="K137" s="41">
        <v>11.1</v>
      </c>
      <c r="L137" s="46">
        <v>73.75855</v>
      </c>
      <c r="M137" s="41">
        <v>11.1</v>
      </c>
      <c r="N137" s="41">
        <v>11.2</v>
      </c>
      <c r="O137" s="46">
        <v>70.508499999999998</v>
      </c>
      <c r="P137" s="41">
        <v>11.2</v>
      </c>
    </row>
    <row r="138" spans="1:16" x14ac:dyDescent="0.2">
      <c r="A138" s="76">
        <v>42409</v>
      </c>
      <c r="B138" s="75" t="s">
        <v>209</v>
      </c>
      <c r="C138" s="75">
        <v>12.1</v>
      </c>
      <c r="D138" s="46">
        <v>72.455000000000013</v>
      </c>
      <c r="E138" s="78">
        <v>73.162700000000001</v>
      </c>
      <c r="F138" s="75">
        <f t="shared" si="5"/>
        <v>12.2</v>
      </c>
      <c r="G138" s="46">
        <v>73.348450000000014</v>
      </c>
      <c r="H138" s="78">
        <v>73.508899999999997</v>
      </c>
      <c r="K138" s="41">
        <v>12.1</v>
      </c>
      <c r="L138" s="46">
        <v>72.455000000000013</v>
      </c>
      <c r="M138" s="41">
        <v>12.1</v>
      </c>
      <c r="N138" s="41">
        <v>12.2</v>
      </c>
      <c r="O138" s="46">
        <v>73.348450000000014</v>
      </c>
      <c r="P138" s="41">
        <v>12.2</v>
      </c>
    </row>
    <row r="139" spans="1:16" x14ac:dyDescent="0.2">
      <c r="A139" s="76">
        <v>42409</v>
      </c>
      <c r="B139" s="75" t="s">
        <v>204</v>
      </c>
      <c r="C139" s="75">
        <v>13.1</v>
      </c>
      <c r="D139" s="46">
        <v>68.697550000000007</v>
      </c>
      <c r="E139" s="78">
        <v>69.135999999999996</v>
      </c>
      <c r="F139" s="75">
        <f t="shared" si="5"/>
        <v>13.2</v>
      </c>
      <c r="G139" s="46">
        <v>69.041349999999994</v>
      </c>
      <c r="H139" s="78">
        <v>69.201999999999998</v>
      </c>
      <c r="K139" s="41">
        <v>13.1</v>
      </c>
      <c r="L139" s="46">
        <v>68.697550000000007</v>
      </c>
      <c r="M139" s="41">
        <v>13.1</v>
      </c>
      <c r="N139" s="41">
        <v>13.2</v>
      </c>
      <c r="O139" s="46">
        <v>69.041349999999994</v>
      </c>
      <c r="P139" s="41">
        <v>13.2</v>
      </c>
    </row>
    <row r="140" spans="1:16" x14ac:dyDescent="0.2">
      <c r="A140" s="76">
        <v>42409</v>
      </c>
      <c r="B140" s="75" t="s">
        <v>207</v>
      </c>
      <c r="C140" s="75">
        <v>14.1</v>
      </c>
      <c r="D140" s="46">
        <v>68.68395000000001</v>
      </c>
      <c r="E140" s="78">
        <v>69.217399999999998</v>
      </c>
      <c r="F140" s="75">
        <f t="shared" si="5"/>
        <v>14.2</v>
      </c>
      <c r="G140" s="46">
        <v>69.249500000000012</v>
      </c>
      <c r="H140" s="78">
        <v>69.470100000000002</v>
      </c>
      <c r="K140" s="41">
        <v>14.1</v>
      </c>
      <c r="L140" s="46">
        <v>68.68395000000001</v>
      </c>
      <c r="M140" s="41">
        <v>14.1</v>
      </c>
      <c r="N140" s="41">
        <v>14.2</v>
      </c>
      <c r="O140" s="46">
        <v>69.249500000000012</v>
      </c>
      <c r="P140" s="41">
        <v>14.2</v>
      </c>
    </row>
    <row r="141" spans="1:16" x14ac:dyDescent="0.2">
      <c r="A141" s="76">
        <v>42409</v>
      </c>
      <c r="B141" s="75" t="s">
        <v>194</v>
      </c>
      <c r="C141" s="75">
        <v>15.1</v>
      </c>
      <c r="D141" s="46">
        <v>68.76894999999999</v>
      </c>
      <c r="E141" s="78">
        <v>69.340400000000002</v>
      </c>
      <c r="F141" s="75">
        <f t="shared" si="5"/>
        <v>15.2</v>
      </c>
      <c r="G141" s="46">
        <v>67.238150000000005</v>
      </c>
      <c r="H141" s="78">
        <v>67.457899999999995</v>
      </c>
      <c r="K141" s="41">
        <v>15.1</v>
      </c>
      <c r="L141" s="46">
        <v>68.76894999999999</v>
      </c>
      <c r="M141" s="41">
        <v>15.1</v>
      </c>
      <c r="N141" s="41">
        <v>15.2</v>
      </c>
      <c r="O141" s="46">
        <v>67.238150000000005</v>
      </c>
      <c r="P141" s="41">
        <v>15.2</v>
      </c>
    </row>
    <row r="142" spans="1:16" x14ac:dyDescent="0.2">
      <c r="A142" s="76">
        <v>42409</v>
      </c>
      <c r="B142" s="75" t="s">
        <v>198</v>
      </c>
      <c r="C142" s="75">
        <v>16.100000000000001</v>
      </c>
      <c r="D142" s="46">
        <v>68.671099999999996</v>
      </c>
      <c r="E142" s="78">
        <v>69.185199999999995</v>
      </c>
      <c r="F142" s="75">
        <f t="shared" si="5"/>
        <v>16.200000000000003</v>
      </c>
      <c r="G142" s="46">
        <v>69.711799999999997</v>
      </c>
      <c r="H142" s="78">
        <v>69.920500000000004</v>
      </c>
      <c r="K142" s="41">
        <v>16.100000000000001</v>
      </c>
      <c r="L142" s="46">
        <v>68.671099999999996</v>
      </c>
      <c r="M142" s="41">
        <v>16.100000000000001</v>
      </c>
      <c r="N142" s="41">
        <v>16.2</v>
      </c>
      <c r="O142" s="46">
        <v>69.711799999999997</v>
      </c>
      <c r="P142" s="41">
        <v>16.2</v>
      </c>
    </row>
    <row r="143" spans="1:16" x14ac:dyDescent="0.2">
      <c r="A143" s="76">
        <v>42409</v>
      </c>
      <c r="B143" s="75" t="s">
        <v>193</v>
      </c>
      <c r="C143" s="75">
        <v>18.100000000000001</v>
      </c>
      <c r="D143" s="46">
        <v>68.666200000000003</v>
      </c>
      <c r="E143" s="78">
        <v>69.340599999999995</v>
      </c>
      <c r="F143" s="75">
        <f t="shared" si="5"/>
        <v>18.200000000000003</v>
      </c>
      <c r="G143" s="46">
        <v>70.475950000000012</v>
      </c>
      <c r="H143" s="78">
        <v>70.714600000000004</v>
      </c>
      <c r="K143" s="41">
        <v>18.100000000000001</v>
      </c>
      <c r="L143" s="46">
        <v>68.666200000000003</v>
      </c>
      <c r="M143" s="41">
        <v>18.100000000000001</v>
      </c>
      <c r="N143" s="41">
        <v>18.2</v>
      </c>
      <c r="O143" s="46">
        <v>70.475950000000012</v>
      </c>
      <c r="P143" s="41">
        <v>18.2</v>
      </c>
    </row>
    <row r="144" spans="1:16" x14ac:dyDescent="0.2">
      <c r="A144" s="76">
        <v>42409</v>
      </c>
      <c r="B144" s="75" t="s">
        <v>197</v>
      </c>
      <c r="C144" s="75">
        <v>19.100000000000001</v>
      </c>
      <c r="D144" s="46">
        <v>71.836849999999998</v>
      </c>
      <c r="E144" s="78">
        <v>72.761200000000002</v>
      </c>
      <c r="F144" s="75">
        <f t="shared" si="5"/>
        <v>19.200000000000003</v>
      </c>
      <c r="G144" s="46">
        <v>72.08905</v>
      </c>
      <c r="H144" s="78">
        <v>72.292299999999997</v>
      </c>
      <c r="K144" s="41">
        <v>19.100000000000001</v>
      </c>
      <c r="L144" s="46">
        <v>71.836849999999998</v>
      </c>
      <c r="M144" s="41">
        <v>19.100000000000001</v>
      </c>
      <c r="N144" s="41">
        <v>19.2</v>
      </c>
      <c r="O144" s="46">
        <v>72.08905</v>
      </c>
      <c r="P144" s="41">
        <v>19.2</v>
      </c>
    </row>
    <row r="145" spans="1:16" x14ac:dyDescent="0.2">
      <c r="A145" s="76">
        <v>42409</v>
      </c>
      <c r="B145" s="75" t="s">
        <v>196</v>
      </c>
      <c r="C145" s="75">
        <v>20.100000000000001</v>
      </c>
      <c r="D145" s="46">
        <v>71.064050000000009</v>
      </c>
      <c r="E145" s="78">
        <v>71.891099999999994</v>
      </c>
      <c r="F145" s="75">
        <f t="shared" si="5"/>
        <v>20.200000000000003</v>
      </c>
      <c r="G145" s="46">
        <v>73.560599999999994</v>
      </c>
      <c r="H145" s="78">
        <v>73.728700000000003</v>
      </c>
      <c r="K145" s="41">
        <v>20.100000000000001</v>
      </c>
      <c r="L145" s="46">
        <v>71.064050000000009</v>
      </c>
      <c r="M145" s="41">
        <v>20.100000000000001</v>
      </c>
      <c r="N145" s="41">
        <v>20.2</v>
      </c>
      <c r="O145" s="46">
        <v>73.560599999999994</v>
      </c>
      <c r="P145" s="41">
        <v>20.2</v>
      </c>
    </row>
    <row r="146" spans="1:16" x14ac:dyDescent="0.2">
      <c r="A146" s="76">
        <v>42409</v>
      </c>
      <c r="B146" s="75" t="s">
        <v>210</v>
      </c>
      <c r="C146" s="75">
        <v>21.1</v>
      </c>
      <c r="D146" s="46">
        <v>73.268299999999996</v>
      </c>
      <c r="E146" s="78">
        <v>74.068399999999997</v>
      </c>
      <c r="F146" s="75">
        <f t="shared" si="5"/>
        <v>21.200000000000003</v>
      </c>
      <c r="G146" s="46">
        <v>71.852949999999993</v>
      </c>
      <c r="H146" s="78">
        <v>72.054000000000002</v>
      </c>
      <c r="K146" s="41">
        <v>21.1</v>
      </c>
      <c r="L146" s="46">
        <v>73.268299999999996</v>
      </c>
      <c r="M146" s="41">
        <v>21.1</v>
      </c>
      <c r="N146" s="41">
        <v>21.2</v>
      </c>
      <c r="O146" s="46">
        <v>71.852949999999993</v>
      </c>
      <c r="P146" s="41">
        <v>21.2</v>
      </c>
    </row>
    <row r="147" spans="1:16" x14ac:dyDescent="0.2">
      <c r="A147" s="76">
        <v>42409</v>
      </c>
      <c r="B147" s="75" t="s">
        <v>201</v>
      </c>
      <c r="C147" s="75">
        <v>22.1</v>
      </c>
      <c r="D147" s="46">
        <v>68.403300000000002</v>
      </c>
      <c r="E147" s="78">
        <v>68.665199999999999</v>
      </c>
      <c r="F147" s="75">
        <f t="shared" si="5"/>
        <v>22.200000000000003</v>
      </c>
      <c r="G147" s="46">
        <v>71.187450000000013</v>
      </c>
      <c r="H147" s="78">
        <v>71.303700000000006</v>
      </c>
      <c r="K147" s="41">
        <v>22.1</v>
      </c>
      <c r="L147" s="46">
        <v>68.403300000000002</v>
      </c>
      <c r="M147" s="41">
        <v>22.1</v>
      </c>
      <c r="N147" s="41">
        <v>22.2</v>
      </c>
      <c r="O147" s="46">
        <v>71.187450000000013</v>
      </c>
      <c r="P147" s="41">
        <v>22.2</v>
      </c>
    </row>
    <row r="148" spans="1:16" x14ac:dyDescent="0.2">
      <c r="A148" s="76">
        <v>42409</v>
      </c>
      <c r="B148" s="75" t="s">
        <v>199</v>
      </c>
      <c r="C148" s="75">
        <v>23.1</v>
      </c>
      <c r="D148" s="46">
        <v>71.702650000000006</v>
      </c>
      <c r="E148" s="78">
        <v>72.087400000000002</v>
      </c>
      <c r="F148" s="75">
        <f t="shared" si="5"/>
        <v>23.200000000000003</v>
      </c>
      <c r="G148" s="46">
        <v>71.001249999999999</v>
      </c>
      <c r="H148" s="78">
        <v>71.133799999999994</v>
      </c>
      <c r="K148" s="41">
        <v>23.1</v>
      </c>
      <c r="L148" s="46">
        <v>71.702650000000006</v>
      </c>
      <c r="M148" s="41">
        <v>23.1</v>
      </c>
      <c r="N148" s="41">
        <v>23.2</v>
      </c>
      <c r="O148" s="46">
        <v>71.001249999999999</v>
      </c>
      <c r="P148" s="41">
        <v>23.2</v>
      </c>
    </row>
    <row r="149" spans="1:16" x14ac:dyDescent="0.2">
      <c r="A149" s="76">
        <v>42409</v>
      </c>
      <c r="B149" s="75" t="s">
        <v>208</v>
      </c>
      <c r="C149" s="75">
        <v>24.1</v>
      </c>
      <c r="D149" s="46">
        <v>71.350849999999994</v>
      </c>
      <c r="E149" s="78">
        <v>71.644199999999998</v>
      </c>
      <c r="F149" s="75">
        <f t="shared" si="5"/>
        <v>24.200000000000003</v>
      </c>
      <c r="G149" s="46">
        <v>71.000599999999991</v>
      </c>
      <c r="H149" s="78">
        <v>71.113100000000003</v>
      </c>
      <c r="K149" s="41">
        <v>24.1</v>
      </c>
      <c r="L149" s="46">
        <v>71.350849999999994</v>
      </c>
      <c r="M149" s="41">
        <v>24.1</v>
      </c>
      <c r="N149" s="41">
        <v>24.2</v>
      </c>
      <c r="O149" s="46">
        <v>71.000599999999991</v>
      </c>
      <c r="P149" s="41">
        <v>24.2</v>
      </c>
    </row>
    <row r="150" spans="1:16" x14ac:dyDescent="0.2">
      <c r="A150" s="76">
        <v>42409</v>
      </c>
      <c r="B150" s="75" t="s">
        <v>212</v>
      </c>
      <c r="C150" s="75">
        <v>26.1</v>
      </c>
      <c r="D150" s="46">
        <v>71.189499999999995</v>
      </c>
      <c r="E150" s="78">
        <v>72.064099999999996</v>
      </c>
      <c r="F150" s="75">
        <f t="shared" si="5"/>
        <v>26.200000000000003</v>
      </c>
      <c r="G150" s="46">
        <v>68.24430000000001</v>
      </c>
      <c r="H150" s="78">
        <v>68.5</v>
      </c>
      <c r="K150" s="41">
        <v>26.1</v>
      </c>
      <c r="L150" s="46">
        <v>71.189499999999995</v>
      </c>
      <c r="M150" s="41">
        <v>26.1</v>
      </c>
      <c r="N150" s="41">
        <v>26.2</v>
      </c>
      <c r="O150" s="46">
        <v>68.24430000000001</v>
      </c>
      <c r="P150" s="41">
        <v>26.2</v>
      </c>
    </row>
    <row r="151" spans="1:16" x14ac:dyDescent="0.2">
      <c r="A151" s="75"/>
      <c r="B151" s="75"/>
      <c r="C151" s="80"/>
      <c r="D151" s="80"/>
      <c r="E151" s="80"/>
      <c r="F151" s="80"/>
      <c r="G151" s="80"/>
      <c r="H151" s="75"/>
    </row>
    <row r="152" spans="1:16" ht="12.75" x14ac:dyDescent="0.2">
      <c r="A152" s="97" t="s">
        <v>213</v>
      </c>
      <c r="B152" s="79" t="s">
        <v>59</v>
      </c>
      <c r="C152" s="75" t="s">
        <v>51</v>
      </c>
      <c r="D152" s="78" t="s">
        <v>60</v>
      </c>
      <c r="E152" s="78" t="s">
        <v>61</v>
      </c>
      <c r="F152" s="75" t="s">
        <v>51</v>
      </c>
      <c r="G152" s="78" t="s">
        <v>60</v>
      </c>
      <c r="H152" s="78" t="s">
        <v>62</v>
      </c>
      <c r="K152" s="43"/>
      <c r="L152" s="42" t="s">
        <v>235</v>
      </c>
      <c r="M152" s="42"/>
      <c r="N152" s="43"/>
      <c r="O152" s="42" t="s">
        <v>235</v>
      </c>
      <c r="P152" s="43"/>
    </row>
    <row r="153" spans="1:16" x14ac:dyDescent="0.2">
      <c r="A153" s="77" t="s">
        <v>80</v>
      </c>
      <c r="B153" s="82" t="s">
        <v>72</v>
      </c>
      <c r="C153" s="77" t="s">
        <v>73</v>
      </c>
      <c r="D153" s="77" t="s">
        <v>73</v>
      </c>
      <c r="E153" s="83" t="s">
        <v>74</v>
      </c>
      <c r="F153" s="77" t="s">
        <v>75</v>
      </c>
      <c r="G153" s="77" t="s">
        <v>75</v>
      </c>
      <c r="H153" s="83" t="s">
        <v>74</v>
      </c>
      <c r="K153" s="44" t="s">
        <v>51</v>
      </c>
      <c r="L153" s="44" t="s">
        <v>52</v>
      </c>
      <c r="M153" s="44"/>
      <c r="N153" s="44" t="s">
        <v>51</v>
      </c>
      <c r="O153" s="44" t="s">
        <v>52</v>
      </c>
      <c r="P153" s="45"/>
    </row>
    <row r="154" spans="1:16" x14ac:dyDescent="0.2">
      <c r="A154" s="76">
        <v>42423</v>
      </c>
      <c r="B154" s="75" t="s">
        <v>222</v>
      </c>
      <c r="C154" s="75">
        <v>1.1000000000000001</v>
      </c>
      <c r="D154" s="46">
        <v>70.823149999999998</v>
      </c>
      <c r="E154" s="78">
        <v>71.322699999999998</v>
      </c>
      <c r="F154" s="75">
        <f t="shared" ref="F154:F174" si="6">C154+0.1</f>
        <v>1.2000000000000002</v>
      </c>
      <c r="G154" s="46">
        <v>63.673500000000004</v>
      </c>
      <c r="H154" s="78">
        <v>63.862900000000003</v>
      </c>
      <c r="K154" s="41">
        <v>1.1000000000000001</v>
      </c>
      <c r="L154" s="46">
        <v>70.823149999999998</v>
      </c>
      <c r="M154" s="41">
        <v>1.1000000000000001</v>
      </c>
      <c r="N154" s="41">
        <v>1.2</v>
      </c>
      <c r="O154" s="46">
        <v>63.673500000000004</v>
      </c>
      <c r="P154" s="41">
        <v>1.2</v>
      </c>
    </row>
    <row r="155" spans="1:16" x14ac:dyDescent="0.2">
      <c r="A155" s="76">
        <v>42423</v>
      </c>
      <c r="B155" s="75" t="s">
        <v>224</v>
      </c>
      <c r="C155" s="75">
        <v>4.0999999999999996</v>
      </c>
      <c r="D155" s="46">
        <v>71.237200000000001</v>
      </c>
      <c r="E155" s="78">
        <v>71.991399999999999</v>
      </c>
      <c r="F155" s="75">
        <f t="shared" si="6"/>
        <v>4.1999999999999993</v>
      </c>
      <c r="G155" s="46">
        <v>67.121849999999995</v>
      </c>
      <c r="H155" s="78">
        <v>67.513599999999997</v>
      </c>
      <c r="K155" s="41">
        <v>4.0999999999999996</v>
      </c>
      <c r="L155" s="46">
        <v>71.237200000000001</v>
      </c>
      <c r="M155" s="41">
        <v>4.0999999999999996</v>
      </c>
      <c r="N155" s="41">
        <v>4.2</v>
      </c>
      <c r="O155" s="46">
        <v>67.121849999999995</v>
      </c>
      <c r="P155" s="41">
        <v>4.2</v>
      </c>
    </row>
    <row r="156" spans="1:16" x14ac:dyDescent="0.2">
      <c r="A156" s="76">
        <v>42423</v>
      </c>
      <c r="B156" s="75" t="s">
        <v>219</v>
      </c>
      <c r="C156" s="75">
        <v>6.1</v>
      </c>
      <c r="D156" s="46">
        <v>71.7393</v>
      </c>
      <c r="E156" s="78">
        <v>72.456500000000005</v>
      </c>
      <c r="F156" s="75">
        <f t="shared" si="6"/>
        <v>6.1999999999999993</v>
      </c>
      <c r="G156" s="46">
        <v>70.402199999999993</v>
      </c>
      <c r="H156" s="78">
        <v>70.566900000000004</v>
      </c>
      <c r="K156" s="41">
        <v>6.1</v>
      </c>
      <c r="L156" s="46">
        <v>71.7393</v>
      </c>
      <c r="M156" s="41">
        <v>6.1</v>
      </c>
      <c r="N156" s="41">
        <v>6.2</v>
      </c>
      <c r="O156" s="46">
        <v>70.402199999999993</v>
      </c>
      <c r="P156" s="41">
        <v>6.2</v>
      </c>
    </row>
    <row r="157" spans="1:16" x14ac:dyDescent="0.2">
      <c r="A157" s="76">
        <v>42423</v>
      </c>
      <c r="B157" s="75" t="s">
        <v>233</v>
      </c>
      <c r="C157" s="75">
        <v>7.1</v>
      </c>
      <c r="D157" s="46">
        <v>72.96629999999999</v>
      </c>
      <c r="E157" s="78">
        <v>73.894000000000005</v>
      </c>
      <c r="F157" s="75">
        <f t="shared" si="6"/>
        <v>7.1999999999999993</v>
      </c>
      <c r="G157" s="46">
        <v>73.03479999999999</v>
      </c>
      <c r="H157" s="78">
        <v>73.646900000000002</v>
      </c>
      <c r="K157" s="41">
        <v>7.1</v>
      </c>
      <c r="L157" s="46">
        <v>72.96629999999999</v>
      </c>
      <c r="M157" s="41">
        <v>7.1</v>
      </c>
      <c r="N157" s="41">
        <v>7.2</v>
      </c>
      <c r="O157" s="46">
        <v>73.03479999999999</v>
      </c>
      <c r="P157" s="41">
        <v>7.2</v>
      </c>
    </row>
    <row r="158" spans="1:16" x14ac:dyDescent="0.2">
      <c r="A158" s="76">
        <v>42423</v>
      </c>
      <c r="B158" s="75" t="s">
        <v>218</v>
      </c>
      <c r="C158" s="75">
        <v>8.1</v>
      </c>
      <c r="D158" s="46">
        <v>73.610649999999993</v>
      </c>
      <c r="E158" s="78">
        <v>74.277699999999996</v>
      </c>
      <c r="F158" s="75">
        <f t="shared" si="6"/>
        <v>8.1999999999999993</v>
      </c>
      <c r="G158" s="46">
        <v>68.480950000000007</v>
      </c>
      <c r="H158" s="78">
        <v>68.657700000000006</v>
      </c>
      <c r="K158" s="41">
        <v>8.1</v>
      </c>
      <c r="L158" s="46">
        <v>73.610649999999993</v>
      </c>
      <c r="M158" s="41">
        <v>8.1</v>
      </c>
      <c r="N158" s="41">
        <v>8.1999999999999993</v>
      </c>
      <c r="O158" s="46">
        <v>68.480950000000007</v>
      </c>
      <c r="P158" s="41">
        <v>8.1999999999999993</v>
      </c>
    </row>
    <row r="159" spans="1:16" x14ac:dyDescent="0.2">
      <c r="A159" s="76">
        <v>42423</v>
      </c>
      <c r="B159" s="75" t="s">
        <v>230</v>
      </c>
      <c r="C159" s="75">
        <v>9.1</v>
      </c>
      <c r="D159" s="46">
        <v>71.957099999999997</v>
      </c>
      <c r="E159" s="78">
        <v>72.390799999999999</v>
      </c>
      <c r="F159" s="75">
        <f t="shared" si="6"/>
        <v>9.1999999999999993</v>
      </c>
      <c r="G159" s="46">
        <v>72.992350000000002</v>
      </c>
      <c r="H159" s="78">
        <v>73.143299999999996</v>
      </c>
      <c r="K159" s="41">
        <v>9.1</v>
      </c>
      <c r="L159" s="46">
        <v>71.957099999999997</v>
      </c>
      <c r="M159" s="41">
        <v>9.1</v>
      </c>
      <c r="N159" s="41">
        <v>9.1999999999999993</v>
      </c>
      <c r="O159" s="46">
        <v>72.992350000000002</v>
      </c>
      <c r="P159" s="41">
        <v>9.1999999999999993</v>
      </c>
    </row>
    <row r="160" spans="1:16" x14ac:dyDescent="0.2">
      <c r="A160" s="76">
        <v>42423</v>
      </c>
      <c r="B160" s="75" t="s">
        <v>223</v>
      </c>
      <c r="C160" s="75">
        <v>10.1</v>
      </c>
      <c r="D160" s="46">
        <v>72.841999999999999</v>
      </c>
      <c r="E160" s="78">
        <v>73.674000000000007</v>
      </c>
      <c r="F160" s="75">
        <f t="shared" si="6"/>
        <v>10.199999999999999</v>
      </c>
      <c r="G160" s="46">
        <v>72.435450000000003</v>
      </c>
      <c r="H160" s="78">
        <v>72.931899999999999</v>
      </c>
      <c r="K160" s="41">
        <v>10.1</v>
      </c>
      <c r="L160" s="46">
        <v>72.841999999999999</v>
      </c>
      <c r="M160" s="41">
        <v>10.1</v>
      </c>
      <c r="N160" s="41">
        <v>10.199999999999999</v>
      </c>
      <c r="O160" s="46">
        <v>72.435450000000003</v>
      </c>
      <c r="P160" s="41">
        <v>10.199999999999999</v>
      </c>
    </row>
    <row r="161" spans="1:16" x14ac:dyDescent="0.2">
      <c r="A161" s="76">
        <v>42423</v>
      </c>
      <c r="B161" s="75" t="s">
        <v>220</v>
      </c>
      <c r="C161" s="75">
        <v>11.1</v>
      </c>
      <c r="D161" s="46">
        <v>73.75855</v>
      </c>
      <c r="E161" s="78">
        <v>74.198800000000006</v>
      </c>
      <c r="F161" s="75">
        <f t="shared" si="6"/>
        <v>11.2</v>
      </c>
      <c r="G161" s="46">
        <v>70.508499999999998</v>
      </c>
      <c r="H161" s="78">
        <v>70.667900000000003</v>
      </c>
      <c r="K161" s="41">
        <v>11.1</v>
      </c>
      <c r="L161" s="46">
        <v>73.75855</v>
      </c>
      <c r="M161" s="41">
        <v>11.1</v>
      </c>
      <c r="N161" s="41">
        <v>11.2</v>
      </c>
      <c r="O161" s="46">
        <v>70.508499999999998</v>
      </c>
      <c r="P161" s="41">
        <v>11.2</v>
      </c>
    </row>
    <row r="162" spans="1:16" x14ac:dyDescent="0.2">
      <c r="A162" s="76">
        <v>42423</v>
      </c>
      <c r="B162" s="75" t="s">
        <v>216</v>
      </c>
      <c r="C162" s="75">
        <v>12.1</v>
      </c>
      <c r="D162" s="46">
        <v>72.455000000000013</v>
      </c>
      <c r="E162" s="78">
        <v>73.189099999999996</v>
      </c>
      <c r="F162" s="75">
        <f t="shared" si="6"/>
        <v>12.2</v>
      </c>
      <c r="G162" s="46">
        <v>73.348450000000014</v>
      </c>
      <c r="H162" s="78">
        <v>73.584699999999998</v>
      </c>
      <c r="K162" s="41">
        <v>12.1</v>
      </c>
      <c r="L162" s="46">
        <v>72.455000000000013</v>
      </c>
      <c r="M162" s="41">
        <v>12.1</v>
      </c>
      <c r="N162" s="41">
        <v>12.2</v>
      </c>
      <c r="O162" s="46">
        <v>73.348450000000014</v>
      </c>
      <c r="P162" s="41">
        <v>12.2</v>
      </c>
    </row>
    <row r="163" spans="1:16" x14ac:dyDescent="0.2">
      <c r="A163" s="76">
        <v>42423</v>
      </c>
      <c r="B163" s="75" t="s">
        <v>217</v>
      </c>
      <c r="C163" s="75">
        <v>13.1</v>
      </c>
      <c r="D163" s="46">
        <v>68.697550000000007</v>
      </c>
      <c r="E163" s="78">
        <v>69.593000000000004</v>
      </c>
      <c r="F163" s="75">
        <f t="shared" si="6"/>
        <v>13.2</v>
      </c>
      <c r="G163" s="46">
        <v>69.041349999999994</v>
      </c>
      <c r="H163" s="78">
        <v>69.557500000000005</v>
      </c>
      <c r="K163" s="41">
        <v>13.1</v>
      </c>
      <c r="L163" s="46">
        <v>68.697550000000007</v>
      </c>
      <c r="M163" s="41">
        <v>13.1</v>
      </c>
      <c r="N163" s="41">
        <v>13.2</v>
      </c>
      <c r="O163" s="46">
        <v>69.041349999999994</v>
      </c>
      <c r="P163" s="41">
        <v>13.2</v>
      </c>
    </row>
    <row r="164" spans="1:16" x14ac:dyDescent="0.2">
      <c r="A164" s="76">
        <v>42423</v>
      </c>
      <c r="B164" s="75" t="s">
        <v>229</v>
      </c>
      <c r="C164" s="75">
        <v>14.1</v>
      </c>
      <c r="D164" s="46">
        <v>68.68395000000001</v>
      </c>
      <c r="E164" s="78">
        <v>69.185299999999998</v>
      </c>
      <c r="F164" s="75">
        <f t="shared" si="6"/>
        <v>14.2</v>
      </c>
      <c r="G164" s="46">
        <v>69.249500000000012</v>
      </c>
      <c r="H164" s="78">
        <v>69.433899999999994</v>
      </c>
      <c r="K164" s="41">
        <v>14.1</v>
      </c>
      <c r="L164" s="46">
        <v>68.68395000000001</v>
      </c>
      <c r="M164" s="41">
        <v>14.1</v>
      </c>
      <c r="N164" s="41">
        <v>14.2</v>
      </c>
      <c r="O164" s="46">
        <v>69.249500000000012</v>
      </c>
      <c r="P164" s="41">
        <v>14.2</v>
      </c>
    </row>
    <row r="165" spans="1:16" x14ac:dyDescent="0.2">
      <c r="A165" s="76">
        <v>42423</v>
      </c>
      <c r="B165" s="75" t="s">
        <v>225</v>
      </c>
      <c r="C165" s="75">
        <v>15.1</v>
      </c>
      <c r="D165" s="46">
        <v>68.76894999999999</v>
      </c>
      <c r="E165" s="78">
        <v>69.145099999999999</v>
      </c>
      <c r="F165" s="75">
        <f t="shared" si="6"/>
        <v>15.2</v>
      </c>
      <c r="G165" s="46">
        <v>67.238150000000005</v>
      </c>
      <c r="H165" s="78">
        <v>67.3767</v>
      </c>
      <c r="K165" s="41">
        <v>15.1</v>
      </c>
      <c r="L165" s="46">
        <v>68.76894999999999</v>
      </c>
      <c r="M165" s="41">
        <v>15.1</v>
      </c>
      <c r="N165" s="41">
        <v>15.2</v>
      </c>
      <c r="O165" s="46">
        <v>67.238150000000005</v>
      </c>
      <c r="P165" s="41">
        <v>15.2</v>
      </c>
    </row>
    <row r="166" spans="1:16" x14ac:dyDescent="0.2">
      <c r="A166" s="76">
        <v>42423</v>
      </c>
      <c r="B166" s="75" t="s">
        <v>228</v>
      </c>
      <c r="C166" s="75">
        <v>16.100000000000001</v>
      </c>
      <c r="D166" s="46">
        <v>68.671099999999996</v>
      </c>
      <c r="E166" s="78">
        <v>69.137799999999999</v>
      </c>
      <c r="F166" s="75">
        <f t="shared" si="6"/>
        <v>16.200000000000003</v>
      </c>
      <c r="G166" s="46">
        <v>69.711799999999997</v>
      </c>
      <c r="H166" s="78">
        <v>69.891800000000003</v>
      </c>
      <c r="K166" s="41">
        <v>16.100000000000001</v>
      </c>
      <c r="L166" s="46">
        <v>68.671099999999996</v>
      </c>
      <c r="M166" s="41">
        <v>16.100000000000001</v>
      </c>
      <c r="N166" s="41">
        <v>16.2</v>
      </c>
      <c r="O166" s="46">
        <v>69.711799999999997</v>
      </c>
      <c r="P166" s="41">
        <v>16.2</v>
      </c>
    </row>
    <row r="167" spans="1:16" x14ac:dyDescent="0.2">
      <c r="A167" s="76">
        <v>42423</v>
      </c>
      <c r="B167" s="75" t="s">
        <v>231</v>
      </c>
      <c r="C167" s="75">
        <v>18.100000000000001</v>
      </c>
      <c r="D167" s="46">
        <v>68.666200000000003</v>
      </c>
      <c r="E167" s="78">
        <v>69.0501</v>
      </c>
      <c r="F167" s="75">
        <f t="shared" si="6"/>
        <v>18.200000000000003</v>
      </c>
      <c r="G167" s="46">
        <v>70.475950000000012</v>
      </c>
      <c r="H167" s="78">
        <v>70.613200000000006</v>
      </c>
      <c r="K167" s="41">
        <v>18.100000000000001</v>
      </c>
      <c r="L167" s="46">
        <v>68.666200000000003</v>
      </c>
      <c r="M167" s="41">
        <v>18.100000000000001</v>
      </c>
      <c r="N167" s="41">
        <v>18.2</v>
      </c>
      <c r="O167" s="46">
        <v>70.475950000000012</v>
      </c>
      <c r="P167" s="41">
        <v>18.2</v>
      </c>
    </row>
    <row r="168" spans="1:16" x14ac:dyDescent="0.2">
      <c r="A168" s="76">
        <v>42423</v>
      </c>
      <c r="B168" s="75" t="s">
        <v>221</v>
      </c>
      <c r="C168" s="75">
        <v>19.100000000000001</v>
      </c>
      <c r="D168" s="46">
        <v>71.836849999999998</v>
      </c>
      <c r="E168" s="78">
        <v>72.210800000000006</v>
      </c>
      <c r="F168" s="75">
        <f t="shared" si="6"/>
        <v>19.200000000000003</v>
      </c>
      <c r="G168" s="46">
        <v>72.08905</v>
      </c>
      <c r="H168" s="78">
        <v>72.240200000000002</v>
      </c>
      <c r="K168" s="41">
        <v>19.100000000000001</v>
      </c>
      <c r="L168" s="46">
        <v>71.836849999999998</v>
      </c>
      <c r="M168" s="41">
        <v>19.100000000000001</v>
      </c>
      <c r="N168" s="41">
        <v>19.2</v>
      </c>
      <c r="O168" s="46">
        <v>72.08905</v>
      </c>
      <c r="P168" s="41">
        <v>19.2</v>
      </c>
    </row>
    <row r="169" spans="1:16" x14ac:dyDescent="0.2">
      <c r="A169" s="76">
        <v>42423</v>
      </c>
      <c r="B169" s="75" t="s">
        <v>227</v>
      </c>
      <c r="C169" s="75">
        <v>20.100000000000001</v>
      </c>
      <c r="D169" s="46">
        <v>71.064050000000009</v>
      </c>
      <c r="E169" s="78">
        <v>71.858500000000006</v>
      </c>
      <c r="F169" s="75">
        <f t="shared" si="6"/>
        <v>20.200000000000003</v>
      </c>
      <c r="G169" s="46">
        <v>73.560599999999994</v>
      </c>
      <c r="H169" s="78">
        <v>74.0197</v>
      </c>
      <c r="K169" s="41">
        <v>20.100000000000001</v>
      </c>
      <c r="L169" s="46">
        <v>71.064050000000009</v>
      </c>
      <c r="M169" s="41">
        <v>20.100000000000001</v>
      </c>
      <c r="N169" s="41">
        <v>20.2</v>
      </c>
      <c r="O169" s="46">
        <v>73.560599999999994</v>
      </c>
      <c r="P169" s="41">
        <v>20.2</v>
      </c>
    </row>
    <row r="170" spans="1:16" x14ac:dyDescent="0.2">
      <c r="A170" s="76">
        <v>42423</v>
      </c>
      <c r="B170" s="75" t="s">
        <v>214</v>
      </c>
      <c r="C170" s="75">
        <v>21.1</v>
      </c>
      <c r="D170" s="46">
        <v>73.268299999999996</v>
      </c>
      <c r="E170" s="78">
        <v>74.074399999999997</v>
      </c>
      <c r="F170" s="75">
        <f t="shared" si="6"/>
        <v>21.200000000000003</v>
      </c>
      <c r="G170" s="46">
        <v>71.852949999999993</v>
      </c>
      <c r="H170" s="78">
        <v>72.230099999999993</v>
      </c>
      <c r="K170" s="41">
        <v>21.1</v>
      </c>
      <c r="L170" s="46">
        <v>73.268299999999996</v>
      </c>
      <c r="M170" s="41">
        <v>21.1</v>
      </c>
      <c r="N170" s="41">
        <v>21.2</v>
      </c>
      <c r="O170" s="46">
        <v>71.852949999999993</v>
      </c>
      <c r="P170" s="41">
        <v>21.2</v>
      </c>
    </row>
    <row r="171" spans="1:16" x14ac:dyDescent="0.2">
      <c r="A171" s="76">
        <v>42423</v>
      </c>
      <c r="B171" s="75" t="s">
        <v>226</v>
      </c>
      <c r="C171" s="75">
        <v>22.1</v>
      </c>
      <c r="D171" s="46">
        <v>68.403300000000002</v>
      </c>
      <c r="E171" s="78">
        <v>69.033600000000007</v>
      </c>
      <c r="F171" s="75">
        <f t="shared" si="6"/>
        <v>22.200000000000003</v>
      </c>
      <c r="G171" s="46">
        <v>71.187450000000013</v>
      </c>
      <c r="H171" s="78">
        <v>71.423400000000001</v>
      </c>
      <c r="K171" s="41">
        <v>22.1</v>
      </c>
      <c r="L171" s="46">
        <v>68.403300000000002</v>
      </c>
      <c r="M171" s="41">
        <v>22.1</v>
      </c>
      <c r="N171" s="41">
        <v>22.2</v>
      </c>
      <c r="O171" s="46">
        <v>71.187450000000013</v>
      </c>
      <c r="P171" s="41">
        <v>22.2</v>
      </c>
    </row>
    <row r="172" spans="1:16" x14ac:dyDescent="0.2">
      <c r="A172" s="76">
        <v>42423</v>
      </c>
      <c r="B172" s="75" t="s">
        <v>232</v>
      </c>
      <c r="C172" s="75">
        <v>23.1</v>
      </c>
      <c r="D172" s="46">
        <v>71.702650000000006</v>
      </c>
      <c r="E172" s="78">
        <v>72.055400000000006</v>
      </c>
      <c r="F172" s="75">
        <f t="shared" si="6"/>
        <v>23.200000000000003</v>
      </c>
      <c r="G172" s="46">
        <v>71.001249999999999</v>
      </c>
      <c r="H172" s="78">
        <v>71.131900000000002</v>
      </c>
      <c r="K172" s="41">
        <v>23.1</v>
      </c>
      <c r="L172" s="46">
        <v>71.702650000000006</v>
      </c>
      <c r="M172" s="41">
        <v>23.1</v>
      </c>
      <c r="N172" s="41">
        <v>23.2</v>
      </c>
      <c r="O172" s="46">
        <v>71.001249999999999</v>
      </c>
      <c r="P172" s="41">
        <v>23.2</v>
      </c>
    </row>
    <row r="173" spans="1:16" x14ac:dyDescent="0.2">
      <c r="A173" s="76">
        <v>42423</v>
      </c>
      <c r="B173" s="75" t="s">
        <v>215</v>
      </c>
      <c r="C173" s="75">
        <v>24.1</v>
      </c>
      <c r="D173" s="46">
        <v>71.350849999999994</v>
      </c>
      <c r="E173" s="78">
        <v>71.942400000000006</v>
      </c>
      <c r="F173" s="75">
        <f t="shared" si="6"/>
        <v>24.200000000000003</v>
      </c>
      <c r="G173" s="46">
        <v>71.000599999999991</v>
      </c>
      <c r="H173" s="78">
        <v>71.166700000000006</v>
      </c>
      <c r="K173" s="41">
        <v>24.1</v>
      </c>
      <c r="L173" s="46">
        <v>71.350849999999994</v>
      </c>
      <c r="M173" s="41">
        <v>24.1</v>
      </c>
      <c r="N173" s="41">
        <v>24.2</v>
      </c>
      <c r="O173" s="46">
        <v>71.000599999999991</v>
      </c>
      <c r="P173" s="41">
        <v>24.2</v>
      </c>
    </row>
    <row r="174" spans="1:16" x14ac:dyDescent="0.2">
      <c r="A174" s="76">
        <v>42423</v>
      </c>
      <c r="B174" s="75" t="s">
        <v>71</v>
      </c>
      <c r="C174" s="75">
        <v>26.1</v>
      </c>
      <c r="D174" s="46">
        <v>71.189499999999995</v>
      </c>
      <c r="E174" s="78">
        <v>75.101600000000005</v>
      </c>
      <c r="F174" s="75">
        <f t="shared" si="6"/>
        <v>26.200000000000003</v>
      </c>
      <c r="G174" s="46">
        <v>68.24430000000001</v>
      </c>
      <c r="H174" s="78">
        <v>72.168300000000002</v>
      </c>
      <c r="K174" s="41">
        <v>26.1</v>
      </c>
      <c r="L174" s="46">
        <v>71.189499999999995</v>
      </c>
      <c r="M174" s="41">
        <v>26.1</v>
      </c>
      <c r="N174" s="41">
        <v>26.2</v>
      </c>
      <c r="O174" s="46">
        <v>68.24430000000001</v>
      </c>
      <c r="P174" s="41">
        <v>26.2</v>
      </c>
    </row>
    <row r="176" spans="1:16" ht="12.75" x14ac:dyDescent="0.2">
      <c r="A176" s="97" t="s">
        <v>259</v>
      </c>
      <c r="B176" s="79" t="s">
        <v>59</v>
      </c>
      <c r="C176" s="75" t="s">
        <v>51</v>
      </c>
      <c r="D176" s="78" t="s">
        <v>60</v>
      </c>
      <c r="E176" s="78" t="s">
        <v>61</v>
      </c>
      <c r="F176" s="75" t="s">
        <v>51</v>
      </c>
      <c r="G176" s="78" t="s">
        <v>60</v>
      </c>
      <c r="H176" s="78" t="s">
        <v>62</v>
      </c>
      <c r="K176" s="41"/>
      <c r="L176" s="96">
        <v>42615</v>
      </c>
      <c r="N176" s="41"/>
      <c r="O176" s="96">
        <v>42615</v>
      </c>
    </row>
    <row r="177" spans="1:16" x14ac:dyDescent="0.2">
      <c r="A177" s="77" t="s">
        <v>80</v>
      </c>
      <c r="B177" s="82" t="s">
        <v>72</v>
      </c>
      <c r="C177" s="77" t="s">
        <v>73</v>
      </c>
      <c r="D177" s="77" t="s">
        <v>73</v>
      </c>
      <c r="E177" s="83" t="s">
        <v>74</v>
      </c>
      <c r="F177" s="77" t="s">
        <v>75</v>
      </c>
      <c r="G177" s="77" t="s">
        <v>75</v>
      </c>
      <c r="H177" s="83" t="s">
        <v>74</v>
      </c>
      <c r="K177" s="44" t="s">
        <v>51</v>
      </c>
      <c r="L177" s="44" t="s">
        <v>52</v>
      </c>
      <c r="N177" s="44" t="s">
        <v>51</v>
      </c>
      <c r="O177" s="44" t="s">
        <v>52</v>
      </c>
    </row>
    <row r="178" spans="1:16" x14ac:dyDescent="0.2">
      <c r="A178" s="76">
        <v>42618</v>
      </c>
      <c r="B178" s="75" t="s">
        <v>246</v>
      </c>
      <c r="C178" s="75">
        <v>1.1000000000000001</v>
      </c>
      <c r="D178" s="46">
        <v>70.822199999999995</v>
      </c>
      <c r="E178" s="78">
        <v>71.396199999999993</v>
      </c>
      <c r="F178" s="75">
        <f t="shared" ref="F178:F198" si="7">C178+0.1</f>
        <v>1.2000000000000002</v>
      </c>
      <c r="G178" s="46">
        <v>63.672800000000002</v>
      </c>
      <c r="H178" s="78">
        <v>63.809899999999999</v>
      </c>
      <c r="K178" s="41">
        <v>1.1000000000000001</v>
      </c>
      <c r="L178" s="46">
        <v>70.822199999999995</v>
      </c>
      <c r="M178" s="41">
        <v>1.1000000000000001</v>
      </c>
      <c r="N178" s="41">
        <v>1.2</v>
      </c>
      <c r="O178" s="46">
        <v>63.672800000000002</v>
      </c>
      <c r="P178" s="41">
        <v>1.2</v>
      </c>
    </row>
    <row r="179" spans="1:16" x14ac:dyDescent="0.2">
      <c r="A179" s="76">
        <v>42618</v>
      </c>
      <c r="B179" s="75" t="s">
        <v>257</v>
      </c>
      <c r="C179" s="75">
        <v>4.0999999999999996</v>
      </c>
      <c r="D179" s="46">
        <v>71.236400000000003</v>
      </c>
      <c r="E179" s="78">
        <v>71.6648</v>
      </c>
      <c r="F179" s="75">
        <f t="shared" si="7"/>
        <v>4.1999999999999993</v>
      </c>
      <c r="G179" s="46">
        <v>67.121099999999998</v>
      </c>
      <c r="H179" s="78">
        <v>67.389899999999997</v>
      </c>
      <c r="K179" s="41">
        <v>4.0999999999999996</v>
      </c>
      <c r="L179" s="46">
        <v>71.236400000000003</v>
      </c>
      <c r="M179" s="41">
        <v>4.0999999999999996</v>
      </c>
      <c r="N179" s="41">
        <v>4.2</v>
      </c>
      <c r="O179" s="46">
        <v>67.121099999999998</v>
      </c>
      <c r="P179" s="41">
        <v>4.2</v>
      </c>
    </row>
    <row r="180" spans="1:16" x14ac:dyDescent="0.2">
      <c r="A180" s="76">
        <v>42618</v>
      </c>
      <c r="B180" s="75" t="s">
        <v>245</v>
      </c>
      <c r="C180" s="75">
        <v>6.1</v>
      </c>
      <c r="D180" s="46">
        <v>71.738500000000002</v>
      </c>
      <c r="E180" s="78">
        <v>72.318399999999997</v>
      </c>
      <c r="F180" s="75">
        <f t="shared" si="7"/>
        <v>6.1999999999999993</v>
      </c>
      <c r="G180" s="46">
        <v>70.4011</v>
      </c>
      <c r="H180" s="78">
        <v>70.536500000000004</v>
      </c>
      <c r="K180" s="41">
        <v>6.1</v>
      </c>
      <c r="L180" s="46">
        <v>71.738500000000002</v>
      </c>
      <c r="M180" s="41">
        <v>6.1</v>
      </c>
      <c r="N180" s="41">
        <v>6.2</v>
      </c>
      <c r="O180" s="46">
        <v>70.4011</v>
      </c>
      <c r="P180" s="41">
        <v>6.2</v>
      </c>
    </row>
    <row r="181" spans="1:16" x14ac:dyDescent="0.2">
      <c r="A181" s="76">
        <v>42618</v>
      </c>
      <c r="B181" s="75" t="s">
        <v>256</v>
      </c>
      <c r="C181" s="75">
        <v>7.1</v>
      </c>
      <c r="D181" s="46">
        <v>72.965400000000002</v>
      </c>
      <c r="E181" s="78">
        <v>74.003500000000003</v>
      </c>
      <c r="F181" s="75">
        <f t="shared" si="7"/>
        <v>7.1999999999999993</v>
      </c>
      <c r="G181" s="46">
        <v>73.033900000000003</v>
      </c>
      <c r="H181" s="78">
        <v>73.851299999999995</v>
      </c>
      <c r="K181" s="41">
        <v>7.1</v>
      </c>
      <c r="L181" s="46">
        <v>72.965400000000002</v>
      </c>
      <c r="M181" s="41">
        <v>7.1</v>
      </c>
      <c r="N181" s="41">
        <v>7.2</v>
      </c>
      <c r="O181" s="46">
        <v>73.033900000000003</v>
      </c>
      <c r="P181" s="41">
        <v>7.2</v>
      </c>
    </row>
    <row r="182" spans="1:16" x14ac:dyDescent="0.2">
      <c r="A182" s="76">
        <v>42618</v>
      </c>
      <c r="B182" s="75" t="s">
        <v>258</v>
      </c>
      <c r="C182" s="75">
        <v>8.1</v>
      </c>
      <c r="D182" s="46">
        <v>73.609399999999994</v>
      </c>
      <c r="E182" s="78">
        <v>74.432400000000001</v>
      </c>
      <c r="F182" s="75">
        <f t="shared" si="7"/>
        <v>8.1999999999999993</v>
      </c>
      <c r="G182" s="46">
        <v>68.4803</v>
      </c>
      <c r="H182" s="78">
        <v>68.930199999999999</v>
      </c>
      <c r="K182" s="41">
        <v>8.1</v>
      </c>
      <c r="L182" s="46">
        <v>73.609399999999994</v>
      </c>
      <c r="M182" s="41">
        <v>8.1</v>
      </c>
      <c r="N182" s="41">
        <v>8.1999999999999993</v>
      </c>
      <c r="O182" s="46">
        <v>68.4803</v>
      </c>
      <c r="P182" s="41">
        <v>8.1999999999999993</v>
      </c>
    </row>
    <row r="183" spans="1:16" x14ac:dyDescent="0.2">
      <c r="A183" s="76">
        <v>42618</v>
      </c>
      <c r="B183" s="75" t="s">
        <v>239</v>
      </c>
      <c r="C183" s="75">
        <v>9.1</v>
      </c>
      <c r="D183" s="46">
        <v>71.956000000000003</v>
      </c>
      <c r="E183" s="78">
        <v>72.313400000000001</v>
      </c>
      <c r="F183" s="75">
        <f t="shared" si="7"/>
        <v>9.1999999999999993</v>
      </c>
      <c r="G183" s="46">
        <v>72.991</v>
      </c>
      <c r="H183" s="78">
        <v>73.178200000000004</v>
      </c>
      <c r="K183" s="41">
        <v>9.1</v>
      </c>
      <c r="L183" s="46">
        <v>71.956000000000003</v>
      </c>
      <c r="M183" s="41">
        <v>9.1</v>
      </c>
      <c r="N183" s="41">
        <v>9.1999999999999993</v>
      </c>
      <c r="O183" s="46">
        <v>72.991</v>
      </c>
      <c r="P183" s="41">
        <v>9.1999999999999993</v>
      </c>
    </row>
    <row r="184" spans="1:16" x14ac:dyDescent="0.2">
      <c r="A184" s="76">
        <v>42618</v>
      </c>
      <c r="B184" s="75" t="s">
        <v>241</v>
      </c>
      <c r="C184" s="75">
        <v>10.1</v>
      </c>
      <c r="D184" s="46">
        <v>72.840900000000005</v>
      </c>
      <c r="E184" s="78">
        <v>73.383099999999999</v>
      </c>
      <c r="F184" s="75">
        <f t="shared" si="7"/>
        <v>10.199999999999999</v>
      </c>
      <c r="G184" s="46">
        <v>72.434600000000003</v>
      </c>
      <c r="H184" s="78">
        <v>72.571200000000005</v>
      </c>
      <c r="K184" s="41">
        <v>10.1</v>
      </c>
      <c r="L184" s="46">
        <v>72.840900000000005</v>
      </c>
      <c r="M184" s="41">
        <v>10.1</v>
      </c>
      <c r="N184" s="41">
        <v>10.199999999999999</v>
      </c>
      <c r="O184" s="46">
        <v>72.434600000000003</v>
      </c>
      <c r="P184" s="41">
        <v>10.199999999999999</v>
      </c>
    </row>
    <row r="185" spans="1:16" x14ac:dyDescent="0.2">
      <c r="A185" s="76">
        <v>42618</v>
      </c>
      <c r="B185" s="75" t="s">
        <v>247</v>
      </c>
      <c r="C185" s="75">
        <v>11.1</v>
      </c>
      <c r="D185" s="46">
        <v>73.757199999999997</v>
      </c>
      <c r="E185" s="78">
        <v>74.427300000000002</v>
      </c>
      <c r="F185" s="75">
        <f t="shared" si="7"/>
        <v>11.2</v>
      </c>
      <c r="G185" s="46">
        <v>70.5077</v>
      </c>
      <c r="H185" s="78">
        <v>70.665000000000006</v>
      </c>
      <c r="K185" s="41">
        <v>11.1</v>
      </c>
      <c r="L185" s="46">
        <v>73.757199999999997</v>
      </c>
      <c r="M185" s="41">
        <v>11.1</v>
      </c>
      <c r="N185" s="41">
        <v>11.2</v>
      </c>
      <c r="O185" s="46">
        <v>70.5077</v>
      </c>
      <c r="P185" s="41">
        <v>11.2</v>
      </c>
    </row>
    <row r="186" spans="1:16" x14ac:dyDescent="0.2">
      <c r="A186" s="76">
        <v>42618</v>
      </c>
      <c r="B186" s="75" t="s">
        <v>252</v>
      </c>
      <c r="C186" s="75">
        <v>12.1</v>
      </c>
      <c r="D186" s="46">
        <v>72.454300000000003</v>
      </c>
      <c r="E186" s="78">
        <v>72.932100000000005</v>
      </c>
      <c r="F186" s="75">
        <f t="shared" si="7"/>
        <v>12.2</v>
      </c>
      <c r="G186" s="46">
        <v>73.347800000000007</v>
      </c>
      <c r="H186" s="78">
        <v>73.505499999999998</v>
      </c>
      <c r="K186" s="41">
        <v>12.1</v>
      </c>
      <c r="L186" s="46">
        <v>72.454300000000003</v>
      </c>
      <c r="M186" s="41">
        <v>12.1</v>
      </c>
      <c r="N186" s="41">
        <v>12.2</v>
      </c>
      <c r="O186" s="46">
        <v>73.347800000000007</v>
      </c>
      <c r="P186" s="41">
        <v>12.2</v>
      </c>
    </row>
    <row r="187" spans="1:16" x14ac:dyDescent="0.2">
      <c r="A187" s="76">
        <v>42618</v>
      </c>
      <c r="B187" s="75" t="s">
        <v>250</v>
      </c>
      <c r="C187" s="75">
        <v>13.1</v>
      </c>
      <c r="D187" s="46">
        <v>68.697000000000003</v>
      </c>
      <c r="E187" s="78">
        <v>69.713399999999993</v>
      </c>
      <c r="F187" s="75">
        <f t="shared" si="7"/>
        <v>13.2</v>
      </c>
      <c r="G187" s="46">
        <v>69.040800000000004</v>
      </c>
      <c r="H187" s="78">
        <v>69.825299999999999</v>
      </c>
      <c r="K187" s="41">
        <v>13.1</v>
      </c>
      <c r="L187" s="46">
        <v>68.697000000000003</v>
      </c>
      <c r="M187" s="41">
        <v>13.1</v>
      </c>
      <c r="N187" s="41">
        <v>13.2</v>
      </c>
      <c r="O187" s="46">
        <v>69.040800000000004</v>
      </c>
      <c r="P187" s="41">
        <v>13.2</v>
      </c>
    </row>
    <row r="188" spans="1:16" x14ac:dyDescent="0.2">
      <c r="A188" s="76">
        <v>42618</v>
      </c>
      <c r="B188" s="75" t="s">
        <v>71</v>
      </c>
      <c r="C188" s="75">
        <v>14.1</v>
      </c>
      <c r="D188" s="46">
        <v>68.683499999999995</v>
      </c>
      <c r="E188" s="78">
        <v>72.555499999999995</v>
      </c>
      <c r="F188" s="75">
        <f t="shared" si="7"/>
        <v>14.2</v>
      </c>
      <c r="G188" s="46">
        <v>69.248999999999995</v>
      </c>
      <c r="H188" s="78">
        <v>73.114000000000004</v>
      </c>
      <c r="K188" s="41">
        <v>14.1</v>
      </c>
      <c r="L188" s="46">
        <v>68.683499999999995</v>
      </c>
      <c r="M188" s="41">
        <v>14.1</v>
      </c>
      <c r="N188" s="41">
        <v>14.2</v>
      </c>
      <c r="O188" s="46">
        <v>69.248999999999995</v>
      </c>
      <c r="P188" s="41">
        <v>14.2</v>
      </c>
    </row>
    <row r="189" spans="1:16" x14ac:dyDescent="0.2">
      <c r="A189" s="76">
        <v>42618</v>
      </c>
      <c r="B189" s="75" t="s">
        <v>243</v>
      </c>
      <c r="C189" s="75">
        <v>15.1</v>
      </c>
      <c r="D189" s="46">
        <v>68.7684</v>
      </c>
      <c r="E189" s="78">
        <v>69.373900000000006</v>
      </c>
      <c r="F189" s="75">
        <f t="shared" si="7"/>
        <v>15.2</v>
      </c>
      <c r="G189" s="46">
        <v>67.237799999999993</v>
      </c>
      <c r="H189" s="78">
        <v>67.382499999999993</v>
      </c>
      <c r="K189" s="41">
        <v>15.1</v>
      </c>
      <c r="L189" s="46">
        <v>68.7684</v>
      </c>
      <c r="M189" s="41">
        <v>15.1</v>
      </c>
      <c r="N189" s="41">
        <v>15.2</v>
      </c>
      <c r="O189" s="46">
        <v>67.237799999999993</v>
      </c>
      <c r="P189" s="41">
        <v>15.2</v>
      </c>
    </row>
    <row r="190" spans="1:16" x14ac:dyDescent="0.2">
      <c r="A190" s="76">
        <v>42618</v>
      </c>
      <c r="B190" s="75" t="s">
        <v>248</v>
      </c>
      <c r="C190" s="75">
        <v>16.100000000000001</v>
      </c>
      <c r="D190" s="46">
        <v>68.670599999999993</v>
      </c>
      <c r="E190" s="78">
        <v>69.225800000000007</v>
      </c>
      <c r="F190" s="75">
        <f t="shared" si="7"/>
        <v>16.200000000000003</v>
      </c>
      <c r="G190" s="46">
        <v>69.711299999999994</v>
      </c>
      <c r="H190" s="78">
        <v>69.847899999999996</v>
      </c>
      <c r="K190" s="41">
        <v>16.100000000000001</v>
      </c>
      <c r="L190" s="46">
        <v>68.670599999999993</v>
      </c>
      <c r="M190" s="41">
        <v>16.100000000000001</v>
      </c>
      <c r="N190" s="41">
        <v>16.2</v>
      </c>
      <c r="O190" s="46">
        <v>69.711299999999994</v>
      </c>
      <c r="P190" s="41">
        <v>16.2</v>
      </c>
    </row>
    <row r="191" spans="1:16" x14ac:dyDescent="0.2">
      <c r="A191" s="76">
        <v>42618</v>
      </c>
      <c r="B191" s="75" t="s">
        <v>242</v>
      </c>
      <c r="C191" s="75">
        <v>18.100000000000001</v>
      </c>
      <c r="D191" s="46">
        <v>68.665499999999994</v>
      </c>
      <c r="E191" s="78">
        <v>69.287499999999994</v>
      </c>
      <c r="F191" s="75">
        <f t="shared" si="7"/>
        <v>18.200000000000003</v>
      </c>
      <c r="G191" s="46">
        <v>70.475099999999998</v>
      </c>
      <c r="H191" s="78">
        <v>70.620999999999995</v>
      </c>
      <c r="K191" s="41">
        <v>18.100000000000001</v>
      </c>
      <c r="L191" s="46">
        <v>68.665499999999994</v>
      </c>
      <c r="M191" s="41">
        <v>18.100000000000001</v>
      </c>
      <c r="N191" s="41">
        <v>18.2</v>
      </c>
      <c r="O191" s="46">
        <v>70.475099999999998</v>
      </c>
      <c r="P191" s="41">
        <v>18.2</v>
      </c>
    </row>
    <row r="192" spans="1:16" x14ac:dyDescent="0.2">
      <c r="A192" s="76">
        <v>42618</v>
      </c>
      <c r="B192" s="75" t="s">
        <v>254</v>
      </c>
      <c r="C192" s="75">
        <v>19.100000000000001</v>
      </c>
      <c r="D192" s="46">
        <v>71.836200000000005</v>
      </c>
      <c r="E192" s="78">
        <v>72.397999999999996</v>
      </c>
      <c r="F192" s="75">
        <f t="shared" si="7"/>
        <v>19.200000000000003</v>
      </c>
      <c r="G192" s="46">
        <v>72.088099999999997</v>
      </c>
      <c r="H192" s="78">
        <v>72.3078</v>
      </c>
      <c r="K192" s="41">
        <v>19.100000000000001</v>
      </c>
      <c r="L192" s="46">
        <v>71.836200000000005</v>
      </c>
      <c r="M192" s="41">
        <v>19.100000000000001</v>
      </c>
      <c r="N192" s="41">
        <v>19.2</v>
      </c>
      <c r="O192" s="46">
        <v>72.088099999999997</v>
      </c>
      <c r="P192" s="41">
        <v>19.2</v>
      </c>
    </row>
    <row r="193" spans="1:16" x14ac:dyDescent="0.2">
      <c r="A193" s="76">
        <v>42618</v>
      </c>
      <c r="B193" s="75" t="s">
        <v>249</v>
      </c>
      <c r="C193" s="75">
        <v>20.100000000000001</v>
      </c>
      <c r="D193" s="46">
        <v>71.063000000000002</v>
      </c>
      <c r="E193" s="78">
        <v>71.478399999999993</v>
      </c>
      <c r="F193" s="75">
        <f t="shared" si="7"/>
        <v>20.200000000000003</v>
      </c>
      <c r="G193" s="46">
        <v>73.5595</v>
      </c>
      <c r="H193" s="78">
        <v>73.700800000000001</v>
      </c>
      <c r="K193" s="41">
        <v>20.100000000000001</v>
      </c>
      <c r="L193" s="46">
        <v>71.063000000000002</v>
      </c>
      <c r="M193" s="41">
        <v>20.100000000000001</v>
      </c>
      <c r="N193" s="41">
        <v>20.2</v>
      </c>
      <c r="O193" s="46">
        <v>73.5595</v>
      </c>
      <c r="P193" s="41">
        <v>20.2</v>
      </c>
    </row>
    <row r="194" spans="1:16" x14ac:dyDescent="0.2">
      <c r="A194" s="76">
        <v>42618</v>
      </c>
      <c r="B194" s="75" t="s">
        <v>240</v>
      </c>
      <c r="C194" s="75">
        <v>21.1</v>
      </c>
      <c r="D194" s="46">
        <v>73.267300000000006</v>
      </c>
      <c r="E194" s="78">
        <v>73.800200000000004</v>
      </c>
      <c r="F194" s="75">
        <f t="shared" si="7"/>
        <v>21.200000000000003</v>
      </c>
      <c r="G194" s="46">
        <v>71.852400000000003</v>
      </c>
      <c r="H194" s="78">
        <v>72.063299999999998</v>
      </c>
      <c r="K194" s="41">
        <v>21.1</v>
      </c>
      <c r="L194" s="46">
        <v>73.267300000000006</v>
      </c>
      <c r="M194" s="41">
        <v>21.1</v>
      </c>
      <c r="N194" s="41">
        <v>21.2</v>
      </c>
      <c r="O194" s="46">
        <v>71.852400000000003</v>
      </c>
      <c r="P194" s="41">
        <v>21.2</v>
      </c>
    </row>
    <row r="195" spans="1:16" x14ac:dyDescent="0.2">
      <c r="A195" s="76">
        <v>42618</v>
      </c>
      <c r="B195" s="75" t="s">
        <v>251</v>
      </c>
      <c r="C195" s="75">
        <v>22.1</v>
      </c>
      <c r="D195" s="46">
        <v>68.402500000000003</v>
      </c>
      <c r="E195" s="78">
        <v>68.850099999999998</v>
      </c>
      <c r="F195" s="75">
        <f t="shared" si="7"/>
        <v>22.200000000000003</v>
      </c>
      <c r="G195" s="46">
        <v>71.186700000000002</v>
      </c>
      <c r="H195" s="78">
        <v>71.341899999999995</v>
      </c>
      <c r="K195" s="41">
        <v>22.1</v>
      </c>
      <c r="L195" s="46">
        <v>68.402500000000003</v>
      </c>
      <c r="M195" s="41">
        <v>22.1</v>
      </c>
      <c r="N195" s="41">
        <v>22.2</v>
      </c>
      <c r="O195" s="46">
        <v>71.186700000000002</v>
      </c>
      <c r="P195" s="41">
        <v>22.2</v>
      </c>
    </row>
    <row r="196" spans="1:16" x14ac:dyDescent="0.2">
      <c r="A196" s="76">
        <v>42618</v>
      </c>
      <c r="B196" s="75" t="s">
        <v>244</v>
      </c>
      <c r="C196" s="75">
        <v>23.1</v>
      </c>
      <c r="D196" s="46">
        <v>71.701599999999999</v>
      </c>
      <c r="E196" s="78">
        <v>72.079099999999997</v>
      </c>
      <c r="F196" s="75">
        <f t="shared" si="7"/>
        <v>23.200000000000003</v>
      </c>
      <c r="G196" s="46">
        <v>71.000600000000006</v>
      </c>
      <c r="H196" s="78">
        <v>71.177700000000002</v>
      </c>
      <c r="K196" s="41">
        <v>23.1</v>
      </c>
      <c r="L196" s="46">
        <v>71.701599999999999</v>
      </c>
      <c r="M196" s="41">
        <v>23.1</v>
      </c>
      <c r="N196" s="41">
        <v>23.2</v>
      </c>
      <c r="O196" s="46">
        <v>71.000600000000006</v>
      </c>
      <c r="P196" s="41">
        <v>23.2</v>
      </c>
    </row>
    <row r="197" spans="1:16" x14ac:dyDescent="0.2">
      <c r="A197" s="76">
        <v>42618</v>
      </c>
      <c r="B197" s="75" t="s">
        <v>255</v>
      </c>
      <c r="C197" s="75">
        <v>24.1</v>
      </c>
      <c r="D197" s="46">
        <v>71.350300000000004</v>
      </c>
      <c r="E197" s="78">
        <v>71.933899999999994</v>
      </c>
      <c r="F197" s="75">
        <f t="shared" si="7"/>
        <v>24.200000000000003</v>
      </c>
      <c r="G197" s="46">
        <v>70.999899999999997</v>
      </c>
      <c r="H197" s="78">
        <v>71.268000000000001</v>
      </c>
      <c r="K197" s="41">
        <v>24.1</v>
      </c>
      <c r="L197" s="46">
        <v>71.350300000000004</v>
      </c>
      <c r="M197" s="41">
        <v>24.1</v>
      </c>
      <c r="N197" s="41">
        <v>24.2</v>
      </c>
      <c r="O197" s="46">
        <v>70.999899999999997</v>
      </c>
      <c r="P197" s="41">
        <v>24.2</v>
      </c>
    </row>
    <row r="198" spans="1:16" x14ac:dyDescent="0.2">
      <c r="A198" s="76">
        <v>42618</v>
      </c>
      <c r="B198" s="75" t="s">
        <v>253</v>
      </c>
      <c r="C198" s="75">
        <v>26.1</v>
      </c>
      <c r="D198" s="46">
        <v>71.188400000000001</v>
      </c>
      <c r="E198" s="78">
        <v>71.588399999999993</v>
      </c>
      <c r="F198" s="75">
        <f t="shared" si="7"/>
        <v>26.200000000000003</v>
      </c>
      <c r="G198" s="46">
        <v>68.243799999999993</v>
      </c>
      <c r="H198" s="78">
        <v>68.377499999999998</v>
      </c>
      <c r="K198" s="41">
        <v>26.1</v>
      </c>
      <c r="L198" s="46">
        <v>71.188400000000001</v>
      </c>
      <c r="M198" s="41">
        <v>26.1</v>
      </c>
      <c r="N198" s="41">
        <v>26.2</v>
      </c>
      <c r="O198" s="46">
        <v>68.243799999999993</v>
      </c>
      <c r="P198" s="41">
        <v>26.2</v>
      </c>
    </row>
    <row r="200" spans="1:16" ht="12.75" x14ac:dyDescent="0.2">
      <c r="A200" s="112" t="s">
        <v>291</v>
      </c>
      <c r="B200" s="110" t="s">
        <v>59</v>
      </c>
      <c r="C200" s="50" t="s">
        <v>51</v>
      </c>
      <c r="D200" s="111" t="s">
        <v>60</v>
      </c>
      <c r="E200" s="111" t="s">
        <v>61</v>
      </c>
      <c r="F200" s="50" t="s">
        <v>51</v>
      </c>
      <c r="G200" s="111" t="s">
        <v>60</v>
      </c>
      <c r="H200" s="111" t="s">
        <v>62</v>
      </c>
      <c r="K200" s="50"/>
      <c r="L200" s="113">
        <v>43024</v>
      </c>
      <c r="N200" s="50"/>
      <c r="O200" s="113">
        <v>43024</v>
      </c>
    </row>
    <row r="201" spans="1:16" x14ac:dyDescent="0.2">
      <c r="A201" s="66" t="s">
        <v>80</v>
      </c>
      <c r="B201" s="114" t="s">
        <v>72</v>
      </c>
      <c r="C201" s="66" t="s">
        <v>73</v>
      </c>
      <c r="D201" s="66" t="s">
        <v>73</v>
      </c>
      <c r="E201" s="115" t="s">
        <v>74</v>
      </c>
      <c r="F201" s="66" t="s">
        <v>75</v>
      </c>
      <c r="G201" s="66" t="s">
        <v>75</v>
      </c>
      <c r="H201" s="115" t="s">
        <v>74</v>
      </c>
      <c r="K201" s="66" t="s">
        <v>51</v>
      </c>
      <c r="L201" s="66" t="s">
        <v>52</v>
      </c>
      <c r="M201" s="116"/>
      <c r="N201" s="66" t="s">
        <v>51</v>
      </c>
      <c r="O201" s="66" t="s">
        <v>52</v>
      </c>
      <c r="P201" s="116"/>
    </row>
    <row r="202" spans="1:16" x14ac:dyDescent="0.2">
      <c r="A202" s="109">
        <v>43026</v>
      </c>
      <c r="B202" s="50" t="s">
        <v>297</v>
      </c>
      <c r="C202" s="50">
        <v>1.1000000000000001</v>
      </c>
      <c r="D202" s="111">
        <v>70.822100000000006</v>
      </c>
      <c r="E202" s="111">
        <v>71.212999999999994</v>
      </c>
      <c r="F202" s="50">
        <v>1.2000000000000002</v>
      </c>
      <c r="G202" s="111">
        <v>63.672800000000002</v>
      </c>
      <c r="H202" s="111">
        <v>63.852600000000002</v>
      </c>
      <c r="K202" s="50">
        <v>1.1000000000000001</v>
      </c>
      <c r="L202" s="111">
        <v>70.822100000000006</v>
      </c>
      <c r="M202" s="50">
        <v>1.1000000000000001</v>
      </c>
      <c r="N202" s="50">
        <v>1.2</v>
      </c>
      <c r="O202" s="111">
        <v>63.672800000000002</v>
      </c>
      <c r="P202" s="50">
        <v>1.2</v>
      </c>
    </row>
    <row r="203" spans="1:16" x14ac:dyDescent="0.2">
      <c r="A203" s="109">
        <v>43026</v>
      </c>
      <c r="B203" s="50" t="s">
        <v>294</v>
      </c>
      <c r="C203" s="50">
        <v>4.0999999999999996</v>
      </c>
      <c r="D203" s="111">
        <v>71.2363</v>
      </c>
      <c r="E203" s="111">
        <v>71.523099999999999</v>
      </c>
      <c r="F203" s="50">
        <v>4.1999999999999993</v>
      </c>
      <c r="G203" s="111">
        <v>67.120900000000006</v>
      </c>
      <c r="H203" s="111">
        <v>67.265000000000001</v>
      </c>
      <c r="K203" s="50">
        <v>4.0999999999999996</v>
      </c>
      <c r="L203" s="111">
        <v>71.2363</v>
      </c>
      <c r="M203" s="50">
        <v>4.0999999999999996</v>
      </c>
      <c r="N203" s="50">
        <v>4.2</v>
      </c>
      <c r="O203" s="111">
        <v>67.120900000000006</v>
      </c>
      <c r="P203" s="50">
        <v>4.2</v>
      </c>
    </row>
    <row r="204" spans="1:16" x14ac:dyDescent="0.2">
      <c r="A204" s="109">
        <v>43026</v>
      </c>
      <c r="B204" s="50" t="s">
        <v>303</v>
      </c>
      <c r="C204" s="50">
        <v>7.1</v>
      </c>
      <c r="D204" s="111">
        <v>72.965299999999999</v>
      </c>
      <c r="E204" s="111">
        <v>73.644999999999996</v>
      </c>
      <c r="F204" s="50">
        <v>7.1999999999999993</v>
      </c>
      <c r="G204" s="111">
        <v>73.033799999999999</v>
      </c>
      <c r="H204" s="111">
        <v>73.352199999999996</v>
      </c>
      <c r="K204" s="50">
        <v>7.1</v>
      </c>
      <c r="L204" s="111">
        <v>72.965299999999999</v>
      </c>
      <c r="M204" s="50">
        <v>7.1</v>
      </c>
      <c r="N204" s="50">
        <v>7.2</v>
      </c>
      <c r="O204" s="111">
        <v>73.033799999999999</v>
      </c>
      <c r="P204" s="50">
        <v>7.2</v>
      </c>
    </row>
    <row r="205" spans="1:16" x14ac:dyDescent="0.2">
      <c r="A205" s="109">
        <v>43026</v>
      </c>
      <c r="B205" s="50" t="s">
        <v>298</v>
      </c>
      <c r="C205" s="50">
        <v>8.1</v>
      </c>
      <c r="D205" s="111">
        <v>73.609099999999998</v>
      </c>
      <c r="E205" s="111">
        <v>74.130099999999999</v>
      </c>
      <c r="F205" s="50">
        <v>8.1999999999999993</v>
      </c>
      <c r="G205" s="111">
        <v>68.480400000000003</v>
      </c>
      <c r="H205" s="111">
        <v>68.701400000000007</v>
      </c>
      <c r="K205" s="50">
        <v>8.1</v>
      </c>
      <c r="L205" s="111">
        <v>73.609099999999998</v>
      </c>
      <c r="M205" s="50">
        <v>8.1</v>
      </c>
      <c r="N205" s="50">
        <v>8.1999999999999993</v>
      </c>
      <c r="O205" s="111">
        <v>68.480400000000003</v>
      </c>
      <c r="P205" s="50">
        <v>8.1999999999999993</v>
      </c>
    </row>
    <row r="206" spans="1:16" x14ac:dyDescent="0.2">
      <c r="A206" s="109">
        <v>43026</v>
      </c>
      <c r="B206" s="50" t="s">
        <v>305</v>
      </c>
      <c r="C206" s="50">
        <v>10.1</v>
      </c>
      <c r="D206" s="111">
        <v>72.840800000000002</v>
      </c>
      <c r="E206" s="111">
        <v>73.317700000000002</v>
      </c>
      <c r="F206" s="50">
        <v>10.199999999999999</v>
      </c>
      <c r="G206" s="111">
        <v>72.434200000000004</v>
      </c>
      <c r="H206" s="111">
        <v>72.734800000000007</v>
      </c>
      <c r="K206" s="50">
        <v>10.1</v>
      </c>
      <c r="L206" s="111">
        <v>72.840800000000002</v>
      </c>
      <c r="M206" s="50">
        <v>10.1</v>
      </c>
      <c r="N206" s="50">
        <v>10.199999999999999</v>
      </c>
      <c r="O206" s="111">
        <v>72.434200000000004</v>
      </c>
      <c r="P206" s="50">
        <v>10.199999999999999</v>
      </c>
    </row>
    <row r="207" spans="1:16" x14ac:dyDescent="0.2">
      <c r="A207" s="109">
        <v>43026</v>
      </c>
      <c r="B207" s="50" t="s">
        <v>296</v>
      </c>
      <c r="C207" s="50">
        <v>11.1</v>
      </c>
      <c r="D207" s="111">
        <v>73.756900000000002</v>
      </c>
      <c r="E207" s="111">
        <v>74.164900000000003</v>
      </c>
      <c r="F207" s="50">
        <v>11.2</v>
      </c>
      <c r="G207" s="111">
        <v>70.507400000000004</v>
      </c>
      <c r="H207" s="111">
        <v>70.687399999999997</v>
      </c>
      <c r="K207" s="50">
        <v>11.1</v>
      </c>
      <c r="L207" s="111">
        <v>73.756900000000002</v>
      </c>
      <c r="M207" s="50">
        <v>11.1</v>
      </c>
      <c r="N207" s="50">
        <v>11.2</v>
      </c>
      <c r="O207" s="111">
        <v>70.507400000000004</v>
      </c>
      <c r="P207" s="50">
        <v>11.2</v>
      </c>
    </row>
    <row r="208" spans="1:16" x14ac:dyDescent="0.2">
      <c r="A208" s="109">
        <v>43026</v>
      </c>
      <c r="B208" s="50" t="s">
        <v>299</v>
      </c>
      <c r="C208" s="50">
        <v>12.1</v>
      </c>
      <c r="D208" s="111">
        <v>72.454099999999997</v>
      </c>
      <c r="E208" s="111">
        <v>72.982900000000001</v>
      </c>
      <c r="F208" s="50">
        <v>12.2</v>
      </c>
      <c r="G208" s="111">
        <v>73.347499999999997</v>
      </c>
      <c r="H208" s="111">
        <v>73.571799999999996</v>
      </c>
      <c r="K208" s="50">
        <v>12.1</v>
      </c>
      <c r="L208" s="111">
        <v>72.454099999999997</v>
      </c>
      <c r="M208" s="50">
        <v>12.1</v>
      </c>
      <c r="N208" s="50">
        <v>12.2</v>
      </c>
      <c r="O208" s="111">
        <v>73.347499999999997</v>
      </c>
      <c r="P208" s="50">
        <v>12.2</v>
      </c>
    </row>
    <row r="209" spans="1:16" x14ac:dyDescent="0.2">
      <c r="A209" s="109">
        <v>43026</v>
      </c>
      <c r="B209" s="50" t="s">
        <v>302</v>
      </c>
      <c r="C209" s="50">
        <v>13.1</v>
      </c>
      <c r="D209" s="111">
        <v>68.696600000000004</v>
      </c>
      <c r="E209" s="111">
        <v>69.329800000000006</v>
      </c>
      <c r="F209" s="50">
        <v>13.2</v>
      </c>
      <c r="G209" s="111">
        <v>69.040499999999994</v>
      </c>
      <c r="H209" s="111">
        <v>69.303100000000001</v>
      </c>
      <c r="K209" s="50">
        <v>13.1</v>
      </c>
      <c r="L209" s="111">
        <v>68.696600000000004</v>
      </c>
      <c r="M209" s="50">
        <v>13.1</v>
      </c>
      <c r="N209" s="50">
        <v>13.2</v>
      </c>
      <c r="O209" s="111">
        <v>69.040499999999994</v>
      </c>
      <c r="P209" s="50">
        <v>13.2</v>
      </c>
    </row>
    <row r="210" spans="1:16" x14ac:dyDescent="0.2">
      <c r="A210" s="109">
        <v>43026</v>
      </c>
      <c r="B210" s="50" t="s">
        <v>306</v>
      </c>
      <c r="C210" s="50">
        <v>14.1</v>
      </c>
      <c r="D210" s="111">
        <v>68.683499999999995</v>
      </c>
      <c r="E210" s="111">
        <v>69.1721</v>
      </c>
      <c r="F210" s="50">
        <v>14.2</v>
      </c>
      <c r="G210" s="111">
        <v>69.249099999999999</v>
      </c>
      <c r="H210" s="111">
        <v>69.501900000000006</v>
      </c>
      <c r="K210" s="50">
        <v>14.1</v>
      </c>
      <c r="L210" s="111">
        <v>68.683499999999995</v>
      </c>
      <c r="M210" s="50">
        <v>14.1</v>
      </c>
      <c r="N210" s="50">
        <v>14.2</v>
      </c>
      <c r="O210" s="111">
        <v>69.249099999999999</v>
      </c>
      <c r="P210" s="50">
        <v>14.2</v>
      </c>
    </row>
    <row r="211" spans="1:16" x14ac:dyDescent="0.2">
      <c r="A211" s="109">
        <v>43026</v>
      </c>
      <c r="B211" s="50" t="s">
        <v>295</v>
      </c>
      <c r="C211" s="50">
        <v>15.1</v>
      </c>
      <c r="D211" s="111">
        <v>68.768000000000001</v>
      </c>
      <c r="E211" s="111">
        <v>69.059399999999997</v>
      </c>
      <c r="F211" s="50">
        <v>15.2</v>
      </c>
      <c r="G211" s="111">
        <v>67.237499999999997</v>
      </c>
      <c r="H211" s="111">
        <v>67.386099999999999</v>
      </c>
      <c r="K211" s="50">
        <v>15.1</v>
      </c>
      <c r="L211" s="111">
        <v>68.768000000000001</v>
      </c>
      <c r="M211" s="50">
        <v>15.1</v>
      </c>
      <c r="N211" s="50">
        <v>15.2</v>
      </c>
      <c r="O211" s="111">
        <v>67.237499999999997</v>
      </c>
      <c r="P211" s="50">
        <v>15.2</v>
      </c>
    </row>
    <row r="212" spans="1:16" x14ac:dyDescent="0.2">
      <c r="A212" s="109">
        <v>43026</v>
      </c>
      <c r="B212" s="50" t="s">
        <v>71</v>
      </c>
      <c r="C212" s="50">
        <v>16.100000000000001</v>
      </c>
      <c r="D212" s="111">
        <v>68.670299999999997</v>
      </c>
      <c r="E212" s="111">
        <v>72.495599999999996</v>
      </c>
      <c r="F212" s="50">
        <v>16.200000000000003</v>
      </c>
      <c r="G212" s="111">
        <v>69.710700000000003</v>
      </c>
      <c r="H212" s="111">
        <v>73.534700000000001</v>
      </c>
      <c r="K212" s="50">
        <v>16.100000000000001</v>
      </c>
      <c r="L212" s="111">
        <v>68.670299999999997</v>
      </c>
      <c r="M212" s="50">
        <v>16.100000000000001</v>
      </c>
      <c r="N212" s="50">
        <v>16.2</v>
      </c>
      <c r="O212" s="111">
        <v>69.710700000000003</v>
      </c>
      <c r="P212" s="50">
        <v>16.2</v>
      </c>
    </row>
    <row r="213" spans="1:16" x14ac:dyDescent="0.2">
      <c r="A213" s="109">
        <v>43026</v>
      </c>
      <c r="B213" s="50" t="s">
        <v>293</v>
      </c>
      <c r="C213" s="50">
        <v>18.100000000000001</v>
      </c>
      <c r="D213" s="111">
        <v>68.665300000000002</v>
      </c>
      <c r="E213" s="111">
        <v>69.067800000000005</v>
      </c>
      <c r="F213" s="50">
        <v>18.200000000000003</v>
      </c>
      <c r="G213" s="111">
        <v>70.474500000000006</v>
      </c>
      <c r="H213" s="111">
        <v>70.675200000000004</v>
      </c>
      <c r="K213" s="50">
        <v>18.100000000000001</v>
      </c>
      <c r="L213" s="111">
        <v>68.665300000000002</v>
      </c>
      <c r="M213" s="50">
        <v>18.100000000000001</v>
      </c>
      <c r="N213" s="50">
        <v>18.2</v>
      </c>
      <c r="O213" s="111">
        <v>70.474500000000006</v>
      </c>
      <c r="P213" s="50">
        <v>18.2</v>
      </c>
    </row>
    <row r="214" spans="1:16" x14ac:dyDescent="0.2">
      <c r="A214" s="109">
        <v>43026</v>
      </c>
      <c r="B214" s="50" t="s">
        <v>304</v>
      </c>
      <c r="C214" s="50">
        <v>19.100000000000001</v>
      </c>
      <c r="D214" s="111">
        <v>71.835499999999996</v>
      </c>
      <c r="E214" s="111">
        <v>72.286000000000001</v>
      </c>
      <c r="F214" s="50">
        <v>19.200000000000003</v>
      </c>
      <c r="G214" s="111">
        <v>72.087800000000001</v>
      </c>
      <c r="H214" s="111">
        <v>72.371300000000005</v>
      </c>
      <c r="K214" s="50">
        <v>19.100000000000001</v>
      </c>
      <c r="L214" s="111">
        <v>71.835499999999996</v>
      </c>
      <c r="M214" s="50">
        <v>19.100000000000001</v>
      </c>
      <c r="N214" s="50">
        <v>19.2</v>
      </c>
      <c r="O214" s="111">
        <v>72.087800000000001</v>
      </c>
      <c r="P214" s="50">
        <v>19.2</v>
      </c>
    </row>
    <row r="215" spans="1:16" x14ac:dyDescent="0.2">
      <c r="A215" s="109">
        <v>43026</v>
      </c>
      <c r="B215" s="50" t="s">
        <v>307</v>
      </c>
      <c r="C215" s="50">
        <v>20.100000000000001</v>
      </c>
      <c r="D215" s="111">
        <v>71.063000000000002</v>
      </c>
      <c r="E215" s="111">
        <v>71.721000000000004</v>
      </c>
      <c r="F215" s="50">
        <v>20.200000000000003</v>
      </c>
      <c r="G215" s="111">
        <v>73.559399999999997</v>
      </c>
      <c r="H215" s="111">
        <v>73.969899999999996</v>
      </c>
      <c r="K215" s="50">
        <v>20.100000000000001</v>
      </c>
      <c r="L215" s="111">
        <v>71.063000000000002</v>
      </c>
      <c r="M215" s="50">
        <v>20.100000000000001</v>
      </c>
      <c r="N215" s="50">
        <v>20.2</v>
      </c>
      <c r="O215" s="111">
        <v>73.559399999999997</v>
      </c>
      <c r="P215" s="50">
        <v>20.2</v>
      </c>
    </row>
    <row r="216" spans="1:16" x14ac:dyDescent="0.2">
      <c r="A216" s="109">
        <v>43026</v>
      </c>
      <c r="B216" s="50" t="s">
        <v>309</v>
      </c>
      <c r="C216" s="50">
        <v>21.1</v>
      </c>
      <c r="D216" s="111">
        <v>73.267399999999995</v>
      </c>
      <c r="E216" s="111">
        <v>73.962199999999996</v>
      </c>
      <c r="F216" s="50">
        <v>21.200000000000003</v>
      </c>
      <c r="G216" s="111">
        <v>71.852099999999993</v>
      </c>
      <c r="H216" s="111">
        <v>72.3279</v>
      </c>
      <c r="K216" s="50">
        <v>21.1</v>
      </c>
      <c r="L216" s="111">
        <v>73.267399999999995</v>
      </c>
      <c r="M216" s="50">
        <v>21.1</v>
      </c>
      <c r="N216" s="50">
        <v>21.2</v>
      </c>
      <c r="O216" s="111">
        <v>71.852099999999993</v>
      </c>
      <c r="P216" s="50">
        <v>21.2</v>
      </c>
    </row>
    <row r="217" spans="1:16" x14ac:dyDescent="0.2">
      <c r="A217" s="109">
        <v>43026</v>
      </c>
      <c r="B217" s="50" t="s">
        <v>301</v>
      </c>
      <c r="C217" s="50">
        <v>22.1</v>
      </c>
      <c r="D217" s="111">
        <v>68.402600000000007</v>
      </c>
      <c r="E217" s="111">
        <v>69.061700000000002</v>
      </c>
      <c r="F217" s="50">
        <v>22.200000000000003</v>
      </c>
      <c r="G217" s="111">
        <v>71.186599999999999</v>
      </c>
      <c r="H217" s="111">
        <v>71.651499999999999</v>
      </c>
      <c r="K217" s="50">
        <v>22.1</v>
      </c>
      <c r="L217" s="111">
        <v>68.402600000000007</v>
      </c>
      <c r="M217" s="50">
        <v>22.1</v>
      </c>
      <c r="N217" s="50">
        <v>22.2</v>
      </c>
      <c r="O217" s="111">
        <v>71.186599999999999</v>
      </c>
      <c r="P217" s="50">
        <v>22.2</v>
      </c>
    </row>
    <row r="218" spans="1:16" x14ac:dyDescent="0.2">
      <c r="A218" s="109">
        <v>43026</v>
      </c>
      <c r="B218" s="50" t="s">
        <v>300</v>
      </c>
      <c r="C218" s="50">
        <v>23.1</v>
      </c>
      <c r="D218" s="111">
        <v>71.701499999999996</v>
      </c>
      <c r="E218" s="111">
        <v>72.330699999999993</v>
      </c>
      <c r="F218" s="50">
        <v>23.200000000000003</v>
      </c>
      <c r="G218" s="111">
        <v>71.000200000000007</v>
      </c>
      <c r="H218" s="111">
        <v>71.349500000000006</v>
      </c>
      <c r="K218" s="50">
        <v>23.1</v>
      </c>
      <c r="L218" s="111">
        <v>71.701499999999996</v>
      </c>
      <c r="M218" s="50">
        <v>23.1</v>
      </c>
      <c r="N218" s="50">
        <v>23.2</v>
      </c>
      <c r="O218" s="111">
        <v>71.000200000000007</v>
      </c>
      <c r="P218" s="50">
        <v>23.2</v>
      </c>
    </row>
    <row r="219" spans="1:16" x14ac:dyDescent="0.2">
      <c r="A219" s="109">
        <v>43026</v>
      </c>
      <c r="B219" s="50" t="s">
        <v>308</v>
      </c>
      <c r="C219" s="50">
        <v>24.1</v>
      </c>
      <c r="D219" s="111">
        <v>71.349999999999994</v>
      </c>
      <c r="E219" s="111">
        <v>71.926500000000004</v>
      </c>
      <c r="F219" s="50">
        <v>24.200000000000003</v>
      </c>
      <c r="G219" s="111">
        <v>70.999499999999998</v>
      </c>
      <c r="H219" s="111">
        <v>71.337299999999999</v>
      </c>
      <c r="K219" s="50">
        <v>24.1</v>
      </c>
      <c r="L219" s="111">
        <v>71.349999999999994</v>
      </c>
      <c r="M219" s="50">
        <v>24.1</v>
      </c>
      <c r="N219" s="50">
        <v>24.2</v>
      </c>
      <c r="O219" s="111">
        <v>70.999499999999998</v>
      </c>
      <c r="P219" s="50">
        <v>24.2</v>
      </c>
    </row>
    <row r="220" spans="1:16" x14ac:dyDescent="0.2">
      <c r="A220" s="109">
        <v>43026</v>
      </c>
      <c r="B220" s="50" t="s">
        <v>292</v>
      </c>
      <c r="C220" s="50">
        <v>26.1</v>
      </c>
      <c r="D220" s="111">
        <v>71.188199999999995</v>
      </c>
      <c r="E220" s="111">
        <v>71.600700000000003</v>
      </c>
      <c r="F220" s="50">
        <v>26.200000000000003</v>
      </c>
      <c r="G220" s="111">
        <v>68.243399999999994</v>
      </c>
      <c r="H220" s="111">
        <v>68.438400000000001</v>
      </c>
      <c r="K220" s="50">
        <v>26.1</v>
      </c>
      <c r="L220" s="111">
        <v>71.188199999999995</v>
      </c>
      <c r="M220" s="50">
        <v>26.1</v>
      </c>
      <c r="N220" s="50">
        <v>26.2</v>
      </c>
      <c r="O220" s="111">
        <v>68.243399999999994</v>
      </c>
      <c r="P220" s="50">
        <v>26.2</v>
      </c>
    </row>
    <row r="222" spans="1:16" ht="12.75" x14ac:dyDescent="0.2">
      <c r="A222" s="112" t="s">
        <v>291</v>
      </c>
      <c r="B222" s="110" t="s">
        <v>59</v>
      </c>
      <c r="C222" s="50" t="s">
        <v>51</v>
      </c>
      <c r="D222" s="111" t="s">
        <v>60</v>
      </c>
      <c r="E222" s="111" t="s">
        <v>61</v>
      </c>
      <c r="F222" s="50" t="s">
        <v>51</v>
      </c>
      <c r="G222" s="111" t="s">
        <v>60</v>
      </c>
      <c r="H222" s="111" t="s">
        <v>62</v>
      </c>
      <c r="K222" s="43"/>
      <c r="L222" s="96">
        <v>43085</v>
      </c>
      <c r="M222" s="42"/>
      <c r="N222" s="43"/>
      <c r="O222" s="96">
        <v>43085</v>
      </c>
      <c r="P222" s="43"/>
    </row>
    <row r="223" spans="1:16" s="116" customFormat="1" x14ac:dyDescent="0.2">
      <c r="A223" s="66" t="s">
        <v>80</v>
      </c>
      <c r="B223" s="114" t="s">
        <v>72</v>
      </c>
      <c r="C223" s="66" t="s">
        <v>73</v>
      </c>
      <c r="D223" s="66" t="s">
        <v>73</v>
      </c>
      <c r="E223" s="115" t="s">
        <v>74</v>
      </c>
      <c r="F223" s="66" t="s">
        <v>75</v>
      </c>
      <c r="G223" s="66" t="s">
        <v>75</v>
      </c>
      <c r="H223" s="115" t="s">
        <v>74</v>
      </c>
      <c r="K223" s="44" t="s">
        <v>51</v>
      </c>
      <c r="L223" s="44" t="s">
        <v>52</v>
      </c>
      <c r="M223" s="44"/>
      <c r="N223" s="44" t="s">
        <v>51</v>
      </c>
      <c r="O223" s="44" t="s">
        <v>52</v>
      </c>
      <c r="P223" s="45"/>
    </row>
    <row r="224" spans="1:16" x14ac:dyDescent="0.2">
      <c r="A224" s="109">
        <v>43087</v>
      </c>
      <c r="B224" s="50" t="s">
        <v>323</v>
      </c>
      <c r="C224" s="50">
        <v>1.1000000000000001</v>
      </c>
      <c r="D224" s="46">
        <v>70.821799999999996</v>
      </c>
      <c r="E224" s="111">
        <v>71.488399999999999</v>
      </c>
      <c r="F224" s="50">
        <v>1.2000000000000002</v>
      </c>
      <c r="G224" s="46">
        <v>63.672699999999999</v>
      </c>
      <c r="H224" s="111">
        <v>64.179900000000004</v>
      </c>
      <c r="K224" s="41">
        <v>1.1000000000000001</v>
      </c>
      <c r="L224" s="46">
        <v>70.821799999999996</v>
      </c>
      <c r="M224" s="41">
        <v>1.1000000000000001</v>
      </c>
      <c r="N224" s="41">
        <v>1.2</v>
      </c>
      <c r="O224" s="46">
        <v>63.672699999999999</v>
      </c>
      <c r="P224" s="41">
        <v>1.2</v>
      </c>
    </row>
    <row r="225" spans="1:16" x14ac:dyDescent="0.2">
      <c r="A225" s="109">
        <v>43087</v>
      </c>
      <c r="B225" s="50" t="s">
        <v>71</v>
      </c>
      <c r="C225" s="50">
        <v>4.0999999999999996</v>
      </c>
      <c r="D225" s="46">
        <v>71.235900000000001</v>
      </c>
      <c r="E225" s="111">
        <v>75.116500000000002</v>
      </c>
      <c r="F225" s="50">
        <v>4.1999999999999993</v>
      </c>
      <c r="G225" s="46">
        <v>67.120599999999996</v>
      </c>
      <c r="H225" s="111">
        <v>70.998999999999995</v>
      </c>
      <c r="K225" s="41">
        <v>4.0999999999999996</v>
      </c>
      <c r="L225" s="46">
        <v>71.235900000000001</v>
      </c>
      <c r="M225" s="41">
        <v>4.0999999999999996</v>
      </c>
      <c r="N225" s="41">
        <v>4.2</v>
      </c>
      <c r="O225" s="46">
        <v>67.120599999999996</v>
      </c>
      <c r="P225" s="41">
        <v>4.2</v>
      </c>
    </row>
    <row r="226" spans="1:16" x14ac:dyDescent="0.2">
      <c r="A226" s="109">
        <v>43087</v>
      </c>
      <c r="B226" s="50" t="s">
        <v>330</v>
      </c>
      <c r="C226" s="50">
        <v>6.1</v>
      </c>
      <c r="D226" s="46">
        <v>71.738</v>
      </c>
      <c r="E226" s="111">
        <v>72.233000000000004</v>
      </c>
      <c r="F226" s="50">
        <v>6.1999999999999993</v>
      </c>
      <c r="G226" s="46">
        <v>70.4011</v>
      </c>
      <c r="H226" s="111">
        <v>70.6755</v>
      </c>
      <c r="K226" s="41">
        <v>6.1</v>
      </c>
      <c r="L226" s="46">
        <v>71.738</v>
      </c>
      <c r="M226" s="41">
        <v>6.1</v>
      </c>
      <c r="N226" s="41">
        <v>6.2</v>
      </c>
      <c r="O226" s="46">
        <v>70.4011</v>
      </c>
      <c r="P226" s="41">
        <v>6.2</v>
      </c>
    </row>
    <row r="227" spans="1:16" x14ac:dyDescent="0.2">
      <c r="A227" s="109">
        <v>43087</v>
      </c>
      <c r="B227" s="50" t="s">
        <v>326</v>
      </c>
      <c r="C227" s="50">
        <v>7.1</v>
      </c>
      <c r="D227" s="46">
        <v>72.9649</v>
      </c>
      <c r="E227" s="111">
        <v>73.818200000000004</v>
      </c>
      <c r="F227" s="50">
        <v>7.1999999999999993</v>
      </c>
      <c r="G227" s="46">
        <v>73.033600000000007</v>
      </c>
      <c r="H227" s="111">
        <v>73.619200000000006</v>
      </c>
      <c r="K227" s="41">
        <v>7.1</v>
      </c>
      <c r="L227" s="46">
        <v>72.9649</v>
      </c>
      <c r="M227" s="41">
        <v>7.1</v>
      </c>
      <c r="N227" s="41">
        <v>7.2</v>
      </c>
      <c r="O227" s="46">
        <v>73.033600000000007</v>
      </c>
      <c r="P227" s="41">
        <v>7.2</v>
      </c>
    </row>
    <row r="228" spans="1:16" x14ac:dyDescent="0.2">
      <c r="A228" s="109">
        <v>43087</v>
      </c>
      <c r="B228" s="50" t="s">
        <v>328</v>
      </c>
      <c r="C228" s="50">
        <v>8.1</v>
      </c>
      <c r="D228" s="46">
        <v>73.608900000000006</v>
      </c>
      <c r="E228" s="111">
        <v>74.397000000000006</v>
      </c>
      <c r="F228" s="50">
        <v>8.1999999999999993</v>
      </c>
      <c r="G228" s="46">
        <v>68.480099999999993</v>
      </c>
      <c r="H228" s="111">
        <v>69.054199999999994</v>
      </c>
      <c r="K228" s="41">
        <v>8.1</v>
      </c>
      <c r="L228" s="46">
        <v>73.608900000000006</v>
      </c>
      <c r="M228" s="41">
        <v>8.1</v>
      </c>
      <c r="N228" s="41">
        <v>8.1999999999999993</v>
      </c>
      <c r="O228" s="46">
        <v>68.480099999999993</v>
      </c>
      <c r="P228" s="41">
        <v>8.1999999999999993</v>
      </c>
    </row>
    <row r="229" spans="1:16" x14ac:dyDescent="0.2">
      <c r="A229" s="109">
        <v>43087</v>
      </c>
      <c r="B229" s="50" t="s">
        <v>333</v>
      </c>
      <c r="C229" s="50">
        <v>9.1</v>
      </c>
      <c r="D229" s="46">
        <v>71.955299999999994</v>
      </c>
      <c r="E229" s="111">
        <v>72.696899999999999</v>
      </c>
      <c r="F229" s="50">
        <v>9.1999999999999993</v>
      </c>
      <c r="G229" s="46">
        <v>72.990099999999998</v>
      </c>
      <c r="H229" s="111">
        <v>73.385599999999997</v>
      </c>
      <c r="K229" s="41">
        <v>9.1</v>
      </c>
      <c r="L229" s="46">
        <v>71.955299999999994</v>
      </c>
      <c r="M229" s="41">
        <v>9.1</v>
      </c>
      <c r="N229" s="41">
        <v>9.1999999999999993</v>
      </c>
      <c r="O229" s="46">
        <v>72.990099999999998</v>
      </c>
      <c r="P229" s="41">
        <v>9.1999999999999993</v>
      </c>
    </row>
    <row r="230" spans="1:16" x14ac:dyDescent="0.2">
      <c r="A230" s="109">
        <v>43087</v>
      </c>
      <c r="B230" s="50" t="s">
        <v>316</v>
      </c>
      <c r="C230" s="50">
        <v>10.1</v>
      </c>
      <c r="D230" s="46">
        <v>72.840599999999995</v>
      </c>
      <c r="E230" s="111">
        <v>73.663899999999998</v>
      </c>
      <c r="F230" s="50">
        <v>10.199999999999999</v>
      </c>
      <c r="G230" s="46">
        <v>72.433899999999994</v>
      </c>
      <c r="H230" s="111">
        <v>72.966700000000003</v>
      </c>
      <c r="K230" s="41">
        <v>10.1</v>
      </c>
      <c r="L230" s="46">
        <v>72.840599999999995</v>
      </c>
      <c r="M230" s="41">
        <v>10.1</v>
      </c>
      <c r="N230" s="41">
        <v>10.199999999999999</v>
      </c>
      <c r="O230" s="46">
        <v>72.433899999999994</v>
      </c>
      <c r="P230" s="41">
        <v>10.199999999999999</v>
      </c>
    </row>
    <row r="231" spans="1:16" x14ac:dyDescent="0.2">
      <c r="A231" s="109">
        <v>43087</v>
      </c>
      <c r="B231" s="50" t="s">
        <v>321</v>
      </c>
      <c r="C231" s="50">
        <v>11.1</v>
      </c>
      <c r="D231" s="46">
        <v>73.756500000000003</v>
      </c>
      <c r="E231" s="111">
        <v>74.442599999999999</v>
      </c>
      <c r="F231" s="50">
        <v>11.2</v>
      </c>
      <c r="G231" s="46">
        <v>70.507199999999997</v>
      </c>
      <c r="H231" s="111">
        <v>70.9131</v>
      </c>
      <c r="K231" s="41">
        <v>11.1</v>
      </c>
      <c r="L231" s="46">
        <v>73.756500000000003</v>
      </c>
      <c r="M231" s="41">
        <v>11.1</v>
      </c>
      <c r="N231" s="41">
        <v>11.2</v>
      </c>
      <c r="O231" s="46">
        <v>70.507199999999997</v>
      </c>
      <c r="P231" s="41">
        <v>11.2</v>
      </c>
    </row>
    <row r="232" spans="1:16" x14ac:dyDescent="0.2">
      <c r="A232" s="109">
        <v>43087</v>
      </c>
      <c r="B232" s="50" t="s">
        <v>327</v>
      </c>
      <c r="C232" s="50">
        <v>12.1</v>
      </c>
      <c r="D232" s="46">
        <v>72.453800000000001</v>
      </c>
      <c r="E232" s="111">
        <v>73.3309</v>
      </c>
      <c r="F232" s="50">
        <v>12.2</v>
      </c>
      <c r="G232" s="46">
        <v>73.347300000000004</v>
      </c>
      <c r="H232" s="111">
        <v>73.955500000000001</v>
      </c>
      <c r="K232" s="41">
        <v>12.1</v>
      </c>
      <c r="L232" s="46">
        <v>72.453800000000001</v>
      </c>
      <c r="M232" s="41">
        <v>12.1</v>
      </c>
      <c r="N232" s="41">
        <v>12.2</v>
      </c>
      <c r="O232" s="46">
        <v>73.347300000000004</v>
      </c>
      <c r="P232" s="41">
        <v>12.2</v>
      </c>
    </row>
    <row r="233" spans="1:16" x14ac:dyDescent="0.2">
      <c r="A233" s="109">
        <v>43087</v>
      </c>
      <c r="B233" s="50" t="s">
        <v>319</v>
      </c>
      <c r="C233" s="50">
        <v>13.1</v>
      </c>
      <c r="D233" s="46">
        <v>68.696399999999997</v>
      </c>
      <c r="E233" s="111">
        <v>69.440600000000003</v>
      </c>
      <c r="F233" s="50">
        <v>13.2</v>
      </c>
      <c r="G233" s="46">
        <v>69.040199999999999</v>
      </c>
      <c r="H233" s="111">
        <v>69.540599999999998</v>
      </c>
      <c r="K233" s="41">
        <v>13.1</v>
      </c>
      <c r="L233" s="46">
        <v>68.696399999999997</v>
      </c>
      <c r="M233" s="41">
        <v>13.1</v>
      </c>
      <c r="N233" s="41">
        <v>13.2</v>
      </c>
      <c r="O233" s="46">
        <v>69.040199999999999</v>
      </c>
      <c r="P233" s="41">
        <v>13.2</v>
      </c>
    </row>
    <row r="234" spans="1:16" x14ac:dyDescent="0.2">
      <c r="A234" s="109">
        <v>43087</v>
      </c>
      <c r="B234" s="50" t="s">
        <v>318</v>
      </c>
      <c r="C234" s="50">
        <v>14.1</v>
      </c>
      <c r="D234" s="46">
        <v>68.683000000000007</v>
      </c>
      <c r="E234" s="111">
        <v>69.467699999999994</v>
      </c>
      <c r="F234" s="50">
        <v>14.2</v>
      </c>
      <c r="G234" s="46">
        <v>69.248699999999999</v>
      </c>
      <c r="H234" s="111">
        <v>69.837599999999995</v>
      </c>
      <c r="K234" s="41">
        <v>14.1</v>
      </c>
      <c r="L234" s="46">
        <v>68.683000000000007</v>
      </c>
      <c r="M234" s="41">
        <v>14.1</v>
      </c>
      <c r="N234" s="41">
        <v>14.2</v>
      </c>
      <c r="O234" s="46">
        <v>69.248699999999999</v>
      </c>
      <c r="P234" s="41">
        <v>14.2</v>
      </c>
    </row>
    <row r="235" spans="1:16" x14ac:dyDescent="0.2">
      <c r="A235" s="109">
        <v>43087</v>
      </c>
      <c r="B235" s="50" t="s">
        <v>329</v>
      </c>
      <c r="C235" s="50">
        <v>15.1</v>
      </c>
      <c r="D235" s="46">
        <v>68.767899999999997</v>
      </c>
      <c r="E235" s="111">
        <v>69.150700000000001</v>
      </c>
      <c r="F235" s="50">
        <v>15.2</v>
      </c>
      <c r="G235" s="46">
        <v>67.237200000000001</v>
      </c>
      <c r="H235" s="111">
        <v>67.413499999999999</v>
      </c>
      <c r="K235" s="41">
        <v>15.1</v>
      </c>
      <c r="L235" s="46">
        <v>68.767899999999997</v>
      </c>
      <c r="M235" s="41">
        <v>15.1</v>
      </c>
      <c r="N235" s="41">
        <v>15.2</v>
      </c>
      <c r="O235" s="46">
        <v>67.237200000000001</v>
      </c>
      <c r="P235" s="41">
        <v>15.2</v>
      </c>
    </row>
    <row r="236" spans="1:16" x14ac:dyDescent="0.2">
      <c r="A236" s="109">
        <v>43087</v>
      </c>
      <c r="B236" s="50" t="s">
        <v>332</v>
      </c>
      <c r="C236" s="50">
        <v>16.100000000000001</v>
      </c>
      <c r="D236" s="46">
        <v>68.67</v>
      </c>
      <c r="E236" s="111">
        <v>69.257000000000005</v>
      </c>
      <c r="F236" s="50">
        <v>16.200000000000003</v>
      </c>
      <c r="G236" s="46">
        <v>69.710599999999999</v>
      </c>
      <c r="H236" s="111">
        <v>69.986900000000006</v>
      </c>
      <c r="K236" s="41">
        <v>16.100000000000001</v>
      </c>
      <c r="L236" s="46">
        <v>68.67</v>
      </c>
      <c r="M236" s="41">
        <v>16.100000000000001</v>
      </c>
      <c r="N236" s="41">
        <v>16.2</v>
      </c>
      <c r="O236" s="46">
        <v>69.710599999999999</v>
      </c>
      <c r="P236" s="41">
        <v>16.2</v>
      </c>
    </row>
    <row r="237" spans="1:16" x14ac:dyDescent="0.2">
      <c r="A237" s="109">
        <v>43087</v>
      </c>
      <c r="B237" s="50" t="s">
        <v>322</v>
      </c>
      <c r="C237" s="50">
        <v>18.100000000000001</v>
      </c>
      <c r="D237" s="46">
        <v>68.664699999999996</v>
      </c>
      <c r="E237" s="111">
        <v>69.169300000000007</v>
      </c>
      <c r="F237" s="50">
        <v>18.200000000000003</v>
      </c>
      <c r="G237" s="46">
        <v>70.474199999999996</v>
      </c>
      <c r="H237" s="111">
        <v>70.772800000000004</v>
      </c>
      <c r="K237" s="41">
        <v>18.100000000000001</v>
      </c>
      <c r="L237" s="46">
        <v>68.664699999999996</v>
      </c>
      <c r="M237" s="41">
        <v>18.100000000000001</v>
      </c>
      <c r="N237" s="41">
        <v>18.2</v>
      </c>
      <c r="O237" s="46">
        <v>70.474199999999996</v>
      </c>
      <c r="P237" s="41">
        <v>18.2</v>
      </c>
    </row>
    <row r="238" spans="1:16" x14ac:dyDescent="0.2">
      <c r="A238" s="109">
        <v>43087</v>
      </c>
      <c r="B238" s="50" t="s">
        <v>320</v>
      </c>
      <c r="C238" s="50">
        <v>19.100000000000001</v>
      </c>
      <c r="D238" s="46">
        <v>71.834800000000001</v>
      </c>
      <c r="E238" s="111">
        <v>72.515199999999993</v>
      </c>
      <c r="F238" s="50">
        <v>19.200000000000003</v>
      </c>
      <c r="G238" s="46">
        <v>72.087800000000001</v>
      </c>
      <c r="H238" s="111">
        <v>72.494200000000006</v>
      </c>
      <c r="K238" s="41">
        <v>19.100000000000001</v>
      </c>
      <c r="L238" s="46">
        <v>71.834800000000001</v>
      </c>
      <c r="M238" s="41">
        <v>19.100000000000001</v>
      </c>
      <c r="N238" s="41">
        <v>19.2</v>
      </c>
      <c r="O238" s="46">
        <v>72.087800000000001</v>
      </c>
      <c r="P238" s="41">
        <v>19.2</v>
      </c>
    </row>
    <row r="239" spans="1:16" x14ac:dyDescent="0.2">
      <c r="A239" s="109">
        <v>43087</v>
      </c>
      <c r="B239" s="50" t="s">
        <v>331</v>
      </c>
      <c r="C239" s="50">
        <v>20.100000000000001</v>
      </c>
      <c r="D239" s="46">
        <v>71.062799999999996</v>
      </c>
      <c r="E239" s="111">
        <v>71.430400000000006</v>
      </c>
      <c r="F239" s="50">
        <v>20.200000000000003</v>
      </c>
      <c r="G239" s="46">
        <v>73.559100000000001</v>
      </c>
      <c r="H239" s="111">
        <v>73.7453</v>
      </c>
      <c r="K239" s="41">
        <v>20.100000000000001</v>
      </c>
      <c r="L239" s="46">
        <v>71.062799999999996</v>
      </c>
      <c r="M239" s="41">
        <v>20.100000000000001</v>
      </c>
      <c r="N239" s="41">
        <v>20.2</v>
      </c>
      <c r="O239" s="46">
        <v>73.559100000000001</v>
      </c>
      <c r="P239" s="41">
        <v>20.2</v>
      </c>
    </row>
    <row r="240" spans="1:16" x14ac:dyDescent="0.2">
      <c r="A240" s="109">
        <v>43087</v>
      </c>
      <c r="B240" s="50" t="s">
        <v>315</v>
      </c>
      <c r="C240" s="50">
        <v>21.1</v>
      </c>
      <c r="D240" s="46">
        <v>73.266900000000007</v>
      </c>
      <c r="E240" s="111">
        <v>74.315799999999996</v>
      </c>
      <c r="F240" s="50">
        <v>21.200000000000003</v>
      </c>
      <c r="G240" s="46">
        <v>71.852000000000004</v>
      </c>
      <c r="H240" s="111">
        <v>72.571600000000004</v>
      </c>
      <c r="K240" s="41">
        <v>21.1</v>
      </c>
      <c r="L240" s="46">
        <v>73.266900000000007</v>
      </c>
      <c r="M240" s="41">
        <v>21.1</v>
      </c>
      <c r="N240" s="41">
        <v>21.2</v>
      </c>
      <c r="O240" s="46">
        <v>71.852000000000004</v>
      </c>
      <c r="P240" s="41">
        <v>21.2</v>
      </c>
    </row>
    <row r="241" spans="1:16" x14ac:dyDescent="0.2">
      <c r="A241" s="109">
        <v>43087</v>
      </c>
      <c r="B241" s="50" t="s">
        <v>314</v>
      </c>
      <c r="C241" s="50">
        <v>22.1</v>
      </c>
      <c r="D241" s="46">
        <v>68.402199999999993</v>
      </c>
      <c r="E241" s="111">
        <v>69.048900000000003</v>
      </c>
      <c r="F241" s="50">
        <v>22.200000000000003</v>
      </c>
      <c r="G241" s="46">
        <v>71.186400000000006</v>
      </c>
      <c r="H241" s="111">
        <v>71.677300000000002</v>
      </c>
      <c r="K241" s="41">
        <v>22.1</v>
      </c>
      <c r="L241" s="46">
        <v>68.402199999999993</v>
      </c>
      <c r="M241" s="41">
        <v>22.1</v>
      </c>
      <c r="N241" s="41">
        <v>22.2</v>
      </c>
      <c r="O241" s="46">
        <v>71.186400000000006</v>
      </c>
      <c r="P241" s="41">
        <v>22.2</v>
      </c>
    </row>
    <row r="242" spans="1:16" x14ac:dyDescent="0.2">
      <c r="A242" s="109">
        <v>43087</v>
      </c>
      <c r="B242" s="50" t="s">
        <v>325</v>
      </c>
      <c r="C242" s="50">
        <v>23.1</v>
      </c>
      <c r="D242" s="46">
        <v>71.700999999999993</v>
      </c>
      <c r="E242" s="111">
        <v>72.330500000000001</v>
      </c>
      <c r="F242" s="50">
        <v>23.200000000000003</v>
      </c>
      <c r="G242" s="46">
        <v>71</v>
      </c>
      <c r="H242" s="111">
        <v>71.509399999999999</v>
      </c>
      <c r="K242" s="41">
        <v>23.1</v>
      </c>
      <c r="L242" s="46">
        <v>71.700999999999993</v>
      </c>
      <c r="M242" s="41">
        <v>23.1</v>
      </c>
      <c r="N242" s="41">
        <v>23.2</v>
      </c>
      <c r="O242" s="46">
        <v>71</v>
      </c>
      <c r="P242" s="41">
        <v>23.2</v>
      </c>
    </row>
    <row r="243" spans="1:16" x14ac:dyDescent="0.2">
      <c r="A243" s="109">
        <v>43087</v>
      </c>
      <c r="B243" s="50" t="s">
        <v>324</v>
      </c>
      <c r="C243" s="50">
        <v>24.1</v>
      </c>
      <c r="D243" s="46">
        <v>71.349500000000006</v>
      </c>
      <c r="E243" s="111">
        <v>72.418499999999995</v>
      </c>
      <c r="F243" s="50">
        <v>24.200000000000003</v>
      </c>
      <c r="G243" s="46">
        <v>70.999300000000005</v>
      </c>
      <c r="H243" s="111">
        <v>71.832700000000003</v>
      </c>
      <c r="K243" s="41">
        <v>24.1</v>
      </c>
      <c r="L243" s="46">
        <v>71.349500000000006</v>
      </c>
      <c r="M243" s="41">
        <v>24.1</v>
      </c>
      <c r="N243" s="41">
        <v>24.2</v>
      </c>
      <c r="O243" s="46">
        <v>70.999300000000005</v>
      </c>
      <c r="P243" s="41">
        <v>24.2</v>
      </c>
    </row>
    <row r="244" spans="1:16" x14ac:dyDescent="0.2">
      <c r="A244" s="109">
        <v>43087</v>
      </c>
      <c r="B244" s="50" t="s">
        <v>317</v>
      </c>
      <c r="C244" s="50">
        <v>26.1</v>
      </c>
      <c r="D244" s="46">
        <v>71.188000000000002</v>
      </c>
      <c r="E244" s="111">
        <v>72.089699999999993</v>
      </c>
      <c r="F244" s="50">
        <v>26.200000000000003</v>
      </c>
      <c r="G244" s="46">
        <v>68.243300000000005</v>
      </c>
      <c r="H244" s="111">
        <v>68.923100000000005</v>
      </c>
      <c r="K244" s="41">
        <v>26.1</v>
      </c>
      <c r="L244" s="46">
        <v>71.188000000000002</v>
      </c>
      <c r="M244" s="41">
        <v>26.1</v>
      </c>
      <c r="N244" s="41">
        <v>26.2</v>
      </c>
      <c r="O244" s="46">
        <v>68.243300000000005</v>
      </c>
      <c r="P244" s="41">
        <v>26.2</v>
      </c>
    </row>
  </sheetData>
  <sortState ref="A224:H244">
    <sortCondition ref="C224:C244"/>
  </sortState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4"/>
  <sheetViews>
    <sheetView topLeftCell="A201" workbookViewId="0">
      <selection activeCell="A246" sqref="A246"/>
    </sheetView>
  </sheetViews>
  <sheetFormatPr defaultRowHeight="11.25" x14ac:dyDescent="0.2"/>
  <cols>
    <col min="1" max="1" width="11.7109375" style="50" customWidth="1"/>
    <col min="2" max="2" width="15.5703125" style="50" customWidth="1"/>
    <col min="3" max="7" width="11.7109375" style="49" customWidth="1"/>
    <col min="8" max="15" width="11.7109375" style="50" customWidth="1"/>
    <col min="16" max="17" width="11.7109375" style="49" customWidth="1"/>
    <col min="18" max="16384" width="9.140625" style="49"/>
  </cols>
  <sheetData>
    <row r="1" spans="1:17" x14ac:dyDescent="0.2">
      <c r="A1" s="47" t="s">
        <v>53</v>
      </c>
      <c r="B1" s="48"/>
    </row>
    <row r="2" spans="1:17" x14ac:dyDescent="0.2">
      <c r="A2" s="51" t="s">
        <v>54</v>
      </c>
      <c r="B2" s="52" t="s">
        <v>93</v>
      </c>
    </row>
    <row r="3" spans="1:17" x14ac:dyDescent="0.2">
      <c r="A3" s="51" t="s">
        <v>55</v>
      </c>
      <c r="B3" s="53" t="s">
        <v>81</v>
      </c>
    </row>
    <row r="4" spans="1:17" x14ac:dyDescent="0.2">
      <c r="A4" s="51" t="s">
        <v>56</v>
      </c>
      <c r="B4" s="54" t="s">
        <v>82</v>
      </c>
    </row>
    <row r="5" spans="1:17" x14ac:dyDescent="0.2">
      <c r="A5" s="55" t="s">
        <v>57</v>
      </c>
      <c r="B5" s="49"/>
    </row>
    <row r="6" spans="1:17" x14ac:dyDescent="0.2">
      <c r="A6" s="55" t="s">
        <v>58</v>
      </c>
      <c r="B6" s="49"/>
    </row>
    <row r="8" spans="1:17" ht="12.75" x14ac:dyDescent="0.2">
      <c r="A8" s="56" t="s">
        <v>83</v>
      </c>
      <c r="B8" s="57" t="s">
        <v>59</v>
      </c>
      <c r="C8" s="58" t="s">
        <v>51</v>
      </c>
      <c r="D8" s="59" t="s">
        <v>60</v>
      </c>
      <c r="E8" s="59" t="s">
        <v>61</v>
      </c>
      <c r="F8" s="60" t="s">
        <v>51</v>
      </c>
      <c r="G8" s="59" t="s">
        <v>60</v>
      </c>
      <c r="H8" s="59" t="s">
        <v>62</v>
      </c>
      <c r="I8" s="50" t="s">
        <v>63</v>
      </c>
      <c r="J8" s="50" t="s">
        <v>64</v>
      </c>
      <c r="K8" s="61" t="s">
        <v>65</v>
      </c>
      <c r="L8" s="61" t="s">
        <v>66</v>
      </c>
      <c r="M8" s="61" t="s">
        <v>67</v>
      </c>
      <c r="N8" s="61" t="s">
        <v>68</v>
      </c>
      <c r="O8" s="61" t="s">
        <v>69</v>
      </c>
      <c r="P8" s="61" t="s">
        <v>70</v>
      </c>
      <c r="Q8" s="61"/>
    </row>
    <row r="9" spans="1:17" x14ac:dyDescent="0.2">
      <c r="A9" s="62" t="s">
        <v>80</v>
      </c>
      <c r="B9" s="63" t="s">
        <v>72</v>
      </c>
      <c r="C9" s="64" t="s">
        <v>73</v>
      </c>
      <c r="D9" s="64" t="s">
        <v>73</v>
      </c>
      <c r="E9" s="65" t="s">
        <v>74</v>
      </c>
      <c r="F9" s="62" t="s">
        <v>75</v>
      </c>
      <c r="G9" s="62" t="s">
        <v>75</v>
      </c>
      <c r="H9" s="65" t="s">
        <v>74</v>
      </c>
      <c r="I9" s="66" t="s">
        <v>76</v>
      </c>
      <c r="J9" s="66" t="s">
        <v>76</v>
      </c>
      <c r="K9" s="67" t="s">
        <v>76</v>
      </c>
      <c r="L9" s="67" t="s">
        <v>76</v>
      </c>
      <c r="M9" s="67" t="s">
        <v>76</v>
      </c>
      <c r="N9" s="67" t="s">
        <v>77</v>
      </c>
      <c r="O9" s="67" t="s">
        <v>78</v>
      </c>
      <c r="P9" s="67" t="s">
        <v>79</v>
      </c>
      <c r="Q9" s="67"/>
    </row>
    <row r="10" spans="1:17" x14ac:dyDescent="0.2">
      <c r="A10" s="68">
        <v>42243</v>
      </c>
      <c r="B10" s="69" t="s">
        <v>84</v>
      </c>
      <c r="C10" s="69">
        <v>1.1000000000000001</v>
      </c>
      <c r="D10" s="70"/>
      <c r="E10" s="70">
        <v>71.631299999999996</v>
      </c>
      <c r="F10" s="69">
        <f t="shared" ref="F10:F30" si="0">C10+0.1</f>
        <v>1.2000000000000002</v>
      </c>
      <c r="G10" s="70"/>
      <c r="H10" s="70">
        <v>63.954599999999999</v>
      </c>
    </row>
    <row r="11" spans="1:17" x14ac:dyDescent="0.2">
      <c r="A11" s="68">
        <v>42243</v>
      </c>
      <c r="B11" s="69" t="s">
        <v>85</v>
      </c>
      <c r="C11" s="69">
        <v>6.1</v>
      </c>
      <c r="D11" s="70"/>
      <c r="E11" s="70">
        <v>72.267799999999994</v>
      </c>
      <c r="F11" s="69">
        <f t="shared" si="0"/>
        <v>6.1999999999999993</v>
      </c>
      <c r="G11" s="70"/>
      <c r="H11" s="70">
        <v>70.549899999999994</v>
      </c>
    </row>
    <row r="12" spans="1:17" x14ac:dyDescent="0.2">
      <c r="A12" s="68">
        <v>42243</v>
      </c>
      <c r="B12" s="69" t="s">
        <v>86</v>
      </c>
      <c r="C12" s="69">
        <v>13.1</v>
      </c>
      <c r="D12" s="70"/>
      <c r="E12" s="70">
        <v>69.523499999999999</v>
      </c>
      <c r="F12" s="69">
        <f t="shared" si="0"/>
        <v>13.2</v>
      </c>
      <c r="G12" s="70"/>
      <c r="H12" s="70">
        <v>69.28</v>
      </c>
    </row>
    <row r="13" spans="1:17" x14ac:dyDescent="0.2">
      <c r="A13" s="68">
        <v>42243</v>
      </c>
      <c r="B13" s="69" t="s">
        <v>87</v>
      </c>
      <c r="C13" s="69">
        <v>14.1</v>
      </c>
      <c r="D13" s="70"/>
      <c r="E13" s="70">
        <v>69.400800000000004</v>
      </c>
      <c r="F13" s="69">
        <f t="shared" si="0"/>
        <v>14.2</v>
      </c>
      <c r="G13" s="70"/>
      <c r="H13" s="70">
        <v>69.598600000000005</v>
      </c>
    </row>
    <row r="14" spans="1:17" x14ac:dyDescent="0.2">
      <c r="A14" s="68">
        <v>42243</v>
      </c>
      <c r="B14" s="69" t="s">
        <v>88</v>
      </c>
      <c r="C14" s="69">
        <v>21.1</v>
      </c>
      <c r="D14" s="70"/>
      <c r="E14" s="70">
        <v>74.058800000000005</v>
      </c>
      <c r="F14" s="69">
        <f t="shared" si="0"/>
        <v>21.200000000000003</v>
      </c>
      <c r="G14" s="70"/>
      <c r="H14" s="70">
        <v>72.085700000000003</v>
      </c>
    </row>
    <row r="15" spans="1:17" x14ac:dyDescent="0.2">
      <c r="A15" s="68">
        <v>42243</v>
      </c>
      <c r="B15" s="69" t="s">
        <v>89</v>
      </c>
      <c r="C15" s="69">
        <v>10.1</v>
      </c>
      <c r="D15" s="70"/>
      <c r="E15" s="70">
        <v>73.243399999999994</v>
      </c>
      <c r="F15" s="69">
        <f t="shared" si="0"/>
        <v>10.199999999999999</v>
      </c>
      <c r="G15" s="70"/>
      <c r="H15" s="70">
        <v>72.579800000000006</v>
      </c>
    </row>
    <row r="16" spans="1:17" x14ac:dyDescent="0.2">
      <c r="A16" s="68">
        <v>42243</v>
      </c>
      <c r="B16" s="69" t="s">
        <v>90</v>
      </c>
      <c r="C16" s="69">
        <v>23.1</v>
      </c>
      <c r="D16" s="70"/>
      <c r="E16" s="70">
        <v>72.144800000000004</v>
      </c>
      <c r="F16" s="69">
        <f t="shared" si="0"/>
        <v>23.200000000000003</v>
      </c>
      <c r="G16" s="70"/>
      <c r="H16" s="70">
        <v>71.139899999999997</v>
      </c>
    </row>
    <row r="17" spans="1:9" x14ac:dyDescent="0.2">
      <c r="A17" s="68">
        <v>42243</v>
      </c>
      <c r="B17" s="69" t="s">
        <v>91</v>
      </c>
      <c r="C17" s="69">
        <v>15.1</v>
      </c>
      <c r="D17" s="70"/>
      <c r="E17" s="70">
        <v>69.670400000000001</v>
      </c>
      <c r="F17" s="69">
        <f t="shared" si="0"/>
        <v>15.2</v>
      </c>
      <c r="G17" s="70"/>
      <c r="H17" s="70">
        <v>67.6601</v>
      </c>
    </row>
    <row r="18" spans="1:9" x14ac:dyDescent="0.2">
      <c r="A18" s="68">
        <v>42243</v>
      </c>
      <c r="B18" s="69" t="s">
        <v>92</v>
      </c>
      <c r="C18" s="69">
        <v>7.1</v>
      </c>
      <c r="D18" s="70"/>
      <c r="E18" s="70">
        <v>73.743099999999998</v>
      </c>
      <c r="F18" s="69">
        <f t="shared" si="0"/>
        <v>7.1999999999999993</v>
      </c>
      <c r="G18" s="70"/>
      <c r="H18" s="70">
        <v>73.257199999999997</v>
      </c>
    </row>
    <row r="19" spans="1:9" x14ac:dyDescent="0.2">
      <c r="A19" s="68">
        <v>42243</v>
      </c>
      <c r="B19" s="69" t="s">
        <v>94</v>
      </c>
      <c r="C19" s="69">
        <v>22.1</v>
      </c>
      <c r="D19" s="70"/>
      <c r="E19" s="70">
        <v>69.151700000000005</v>
      </c>
      <c r="F19" s="69">
        <f t="shared" si="0"/>
        <v>22.200000000000003</v>
      </c>
      <c r="G19" s="70"/>
      <c r="H19" s="70">
        <v>71.428200000000004</v>
      </c>
      <c r="I19" s="72" t="s">
        <v>95</v>
      </c>
    </row>
    <row r="20" spans="1:9" x14ac:dyDescent="0.2">
      <c r="A20" s="68">
        <v>42243</v>
      </c>
      <c r="B20" s="69" t="s">
        <v>96</v>
      </c>
      <c r="C20" s="69">
        <v>20.100000000000001</v>
      </c>
      <c r="D20" s="70"/>
      <c r="E20" s="70">
        <v>72.005600000000001</v>
      </c>
      <c r="F20" s="69">
        <f t="shared" si="0"/>
        <v>20.200000000000003</v>
      </c>
      <c r="G20" s="70"/>
      <c r="H20" s="70">
        <v>73.774500000000003</v>
      </c>
    </row>
    <row r="21" spans="1:9" x14ac:dyDescent="0.2">
      <c r="A21" s="68">
        <v>42243</v>
      </c>
      <c r="B21" s="69" t="s">
        <v>97</v>
      </c>
      <c r="C21" s="69">
        <v>19.100000000000001</v>
      </c>
      <c r="D21" s="70"/>
      <c r="E21" s="70">
        <v>72.754800000000003</v>
      </c>
      <c r="F21" s="69">
        <f t="shared" si="0"/>
        <v>19.200000000000003</v>
      </c>
      <c r="G21" s="70"/>
      <c r="H21" s="70">
        <v>72.687200000000004</v>
      </c>
    </row>
    <row r="22" spans="1:9" x14ac:dyDescent="0.2">
      <c r="A22" s="68">
        <v>42243</v>
      </c>
      <c r="B22" s="69" t="s">
        <v>98</v>
      </c>
      <c r="C22" s="69">
        <v>4.0999999999999996</v>
      </c>
      <c r="D22" s="70"/>
      <c r="E22" s="70">
        <v>72.010900000000007</v>
      </c>
      <c r="F22" s="69">
        <f t="shared" si="0"/>
        <v>4.1999999999999993</v>
      </c>
      <c r="G22" s="70"/>
      <c r="H22" s="70">
        <v>67.689899999999994</v>
      </c>
    </row>
    <row r="23" spans="1:9" x14ac:dyDescent="0.2">
      <c r="A23" s="68">
        <v>42243</v>
      </c>
      <c r="B23" s="69" t="s">
        <v>99</v>
      </c>
      <c r="C23" s="69">
        <v>16.100000000000001</v>
      </c>
      <c r="D23" s="70"/>
      <c r="E23" s="70">
        <v>69.448700000000002</v>
      </c>
      <c r="F23" s="69">
        <f t="shared" si="0"/>
        <v>16.200000000000003</v>
      </c>
      <c r="G23" s="70"/>
      <c r="H23" s="70">
        <v>70.095100000000002</v>
      </c>
    </row>
    <row r="24" spans="1:9" x14ac:dyDescent="0.2">
      <c r="A24" s="68">
        <v>42243</v>
      </c>
      <c r="B24" s="69" t="s">
        <v>100</v>
      </c>
      <c r="C24" s="69">
        <v>11.1</v>
      </c>
      <c r="D24" s="70"/>
      <c r="E24" s="70">
        <v>74.678799999999995</v>
      </c>
      <c r="F24" s="69">
        <f t="shared" si="0"/>
        <v>11.2</v>
      </c>
      <c r="G24" s="70"/>
      <c r="H24" s="70">
        <v>71.100700000000003</v>
      </c>
    </row>
    <row r="25" spans="1:9" x14ac:dyDescent="0.2">
      <c r="A25" s="68">
        <v>42243</v>
      </c>
      <c r="B25" s="69" t="s">
        <v>101</v>
      </c>
      <c r="C25" s="69">
        <v>18.100000000000001</v>
      </c>
      <c r="D25" s="70"/>
      <c r="E25" s="70">
        <v>69.548199999999994</v>
      </c>
      <c r="F25" s="69">
        <f t="shared" si="0"/>
        <v>18.200000000000003</v>
      </c>
      <c r="G25" s="70"/>
      <c r="H25" s="70">
        <v>70.959100000000007</v>
      </c>
    </row>
    <row r="26" spans="1:9" x14ac:dyDescent="0.2">
      <c r="A26" s="68">
        <v>42243</v>
      </c>
      <c r="B26" s="69" t="s">
        <v>102</v>
      </c>
      <c r="C26" s="69">
        <v>26.1</v>
      </c>
      <c r="D26" s="70"/>
      <c r="E26" s="70">
        <v>72.044200000000004</v>
      </c>
      <c r="F26" s="69">
        <f t="shared" si="0"/>
        <v>26.200000000000003</v>
      </c>
      <c r="G26" s="70"/>
      <c r="H26" s="70">
        <v>68.578400000000002</v>
      </c>
    </row>
    <row r="27" spans="1:9" x14ac:dyDescent="0.2">
      <c r="A27" s="68">
        <v>42243</v>
      </c>
      <c r="B27" s="69" t="s">
        <v>103</v>
      </c>
      <c r="C27" s="69">
        <v>8.1</v>
      </c>
      <c r="D27" s="70"/>
      <c r="E27" s="70">
        <v>74.417199999999994</v>
      </c>
      <c r="F27" s="69">
        <f t="shared" si="0"/>
        <v>8.1999999999999993</v>
      </c>
      <c r="G27" s="70"/>
      <c r="H27" s="70">
        <v>68.709500000000006</v>
      </c>
    </row>
    <row r="28" spans="1:9" x14ac:dyDescent="0.2">
      <c r="A28" s="68">
        <v>42243</v>
      </c>
      <c r="B28" s="69" t="s">
        <v>104</v>
      </c>
      <c r="C28" s="69">
        <v>24.1</v>
      </c>
      <c r="D28" s="70"/>
      <c r="E28" s="70">
        <v>71.866600000000005</v>
      </c>
      <c r="F28" s="69">
        <f t="shared" si="0"/>
        <v>24.200000000000003</v>
      </c>
      <c r="G28" s="70"/>
      <c r="H28" s="70">
        <v>71.156999999999996</v>
      </c>
    </row>
    <row r="29" spans="1:9" x14ac:dyDescent="0.2">
      <c r="A29" s="68">
        <v>42243</v>
      </c>
      <c r="B29" s="69" t="s">
        <v>105</v>
      </c>
      <c r="C29" s="69">
        <v>12.1</v>
      </c>
      <c r="D29" s="70"/>
      <c r="E29" s="70">
        <v>72.979900000000001</v>
      </c>
      <c r="F29" s="69">
        <f t="shared" si="0"/>
        <v>12.2</v>
      </c>
      <c r="G29" s="70"/>
      <c r="H29" s="70">
        <v>73.513400000000004</v>
      </c>
    </row>
    <row r="30" spans="1:9" x14ac:dyDescent="0.2">
      <c r="A30" s="68">
        <v>42243</v>
      </c>
      <c r="B30" s="69" t="s">
        <v>71</v>
      </c>
      <c r="C30" s="69">
        <v>9.1</v>
      </c>
      <c r="D30" s="70"/>
      <c r="E30" s="70">
        <v>75.866</v>
      </c>
      <c r="F30" s="69">
        <f t="shared" si="0"/>
        <v>9.1999999999999993</v>
      </c>
      <c r="G30" s="70"/>
      <c r="H30" s="70">
        <v>76.903499999999994</v>
      </c>
    </row>
    <row r="31" spans="1:9" x14ac:dyDescent="0.2">
      <c r="A31" s="71"/>
      <c r="B31" s="73"/>
      <c r="C31" s="73"/>
      <c r="D31" s="74"/>
      <c r="E31" s="74"/>
      <c r="F31" s="73"/>
      <c r="G31" s="74"/>
      <c r="H31" s="74"/>
    </row>
    <row r="32" spans="1:9" ht="12.75" x14ac:dyDescent="0.2">
      <c r="A32" s="56" t="s">
        <v>106</v>
      </c>
      <c r="B32" s="57" t="s">
        <v>59</v>
      </c>
      <c r="C32" s="58" t="s">
        <v>51</v>
      </c>
      <c r="D32" s="59" t="s">
        <v>60</v>
      </c>
      <c r="E32" s="59" t="s">
        <v>61</v>
      </c>
      <c r="F32" s="60" t="s">
        <v>51</v>
      </c>
      <c r="G32" s="59" t="s">
        <v>60</v>
      </c>
      <c r="H32" s="59" t="s">
        <v>62</v>
      </c>
    </row>
    <row r="33" spans="1:8" x14ac:dyDescent="0.2">
      <c r="A33" s="62" t="s">
        <v>80</v>
      </c>
      <c r="B33" s="63" t="s">
        <v>72</v>
      </c>
      <c r="C33" s="64" t="s">
        <v>73</v>
      </c>
      <c r="D33" s="64" t="s">
        <v>73</v>
      </c>
      <c r="E33" s="65" t="s">
        <v>74</v>
      </c>
      <c r="F33" s="62" t="s">
        <v>75</v>
      </c>
      <c r="G33" s="62" t="s">
        <v>75</v>
      </c>
      <c r="H33" s="65" t="s">
        <v>74</v>
      </c>
    </row>
    <row r="34" spans="1:8" x14ac:dyDescent="0.2">
      <c r="A34" s="68">
        <v>42274</v>
      </c>
      <c r="B34" s="69" t="s">
        <v>107</v>
      </c>
      <c r="C34" s="69">
        <v>14.1</v>
      </c>
      <c r="D34" s="70"/>
      <c r="E34" s="70">
        <v>69.204800000000006</v>
      </c>
      <c r="F34" s="69">
        <f t="shared" ref="F34:F54" si="1">C34+0.1</f>
        <v>14.2</v>
      </c>
      <c r="G34" s="70"/>
      <c r="H34" s="70">
        <v>69.402100000000004</v>
      </c>
    </row>
    <row r="35" spans="1:8" x14ac:dyDescent="0.2">
      <c r="A35" s="68">
        <v>42274</v>
      </c>
      <c r="B35" s="69" t="s">
        <v>108</v>
      </c>
      <c r="C35" s="69">
        <v>22.1</v>
      </c>
      <c r="D35" s="70"/>
      <c r="E35" s="70">
        <v>69.12</v>
      </c>
      <c r="F35" s="69">
        <f t="shared" si="1"/>
        <v>22.200000000000003</v>
      </c>
      <c r="G35" s="70"/>
      <c r="H35" s="70">
        <v>71.389700000000005</v>
      </c>
    </row>
    <row r="36" spans="1:8" x14ac:dyDescent="0.2">
      <c r="A36" s="68">
        <v>42274</v>
      </c>
      <c r="B36" s="69" t="s">
        <v>109</v>
      </c>
      <c r="C36" s="69">
        <v>4.0999999999999996</v>
      </c>
      <c r="D36" s="70"/>
      <c r="E36" s="70">
        <v>71.737300000000005</v>
      </c>
      <c r="F36" s="69">
        <f t="shared" si="1"/>
        <v>4.1999999999999993</v>
      </c>
      <c r="G36" s="70"/>
      <c r="H36" s="70">
        <v>67.275899999999993</v>
      </c>
    </row>
    <row r="37" spans="1:8" x14ac:dyDescent="0.2">
      <c r="A37" s="68">
        <v>42274</v>
      </c>
      <c r="B37" s="69" t="s">
        <v>110</v>
      </c>
      <c r="C37" s="69">
        <v>18.100000000000001</v>
      </c>
      <c r="D37" s="70"/>
      <c r="E37" s="70">
        <v>69.295299999999997</v>
      </c>
      <c r="F37" s="69">
        <f t="shared" si="1"/>
        <v>18.200000000000003</v>
      </c>
      <c r="G37" s="70"/>
      <c r="H37" s="70">
        <v>70.773700000000005</v>
      </c>
    </row>
    <row r="38" spans="1:8" x14ac:dyDescent="0.2">
      <c r="A38" s="68">
        <v>42274</v>
      </c>
      <c r="B38" s="69" t="s">
        <v>111</v>
      </c>
      <c r="C38" s="69">
        <v>26.1</v>
      </c>
      <c r="D38" s="70"/>
      <c r="E38" s="70">
        <v>71.775800000000004</v>
      </c>
      <c r="F38" s="69">
        <f t="shared" si="1"/>
        <v>26.200000000000003</v>
      </c>
      <c r="G38" s="70"/>
      <c r="H38" s="70">
        <v>68.408900000000003</v>
      </c>
    </row>
    <row r="39" spans="1:8" x14ac:dyDescent="0.2">
      <c r="A39" s="68">
        <v>42274</v>
      </c>
      <c r="B39" s="69" t="s">
        <v>112</v>
      </c>
      <c r="C39" s="69">
        <v>13.1</v>
      </c>
      <c r="D39" s="70"/>
      <c r="E39" s="70">
        <v>69.266199999999998</v>
      </c>
      <c r="F39" s="69">
        <f t="shared" si="1"/>
        <v>13.2</v>
      </c>
      <c r="G39" s="70"/>
      <c r="H39" s="70">
        <v>69.241500000000002</v>
      </c>
    </row>
    <row r="40" spans="1:8" x14ac:dyDescent="0.2">
      <c r="A40" s="68">
        <v>42274</v>
      </c>
      <c r="B40" s="69" t="s">
        <v>113</v>
      </c>
      <c r="C40" s="69">
        <v>11.1</v>
      </c>
      <c r="D40" s="70"/>
      <c r="E40" s="70">
        <v>74.739900000000006</v>
      </c>
      <c r="F40" s="69">
        <f t="shared" si="1"/>
        <v>11.2</v>
      </c>
      <c r="G40" s="70"/>
      <c r="H40" s="70">
        <v>70.997200000000007</v>
      </c>
    </row>
    <row r="41" spans="1:8" x14ac:dyDescent="0.2">
      <c r="A41" s="68">
        <v>42274</v>
      </c>
      <c r="B41" s="69" t="s">
        <v>114</v>
      </c>
      <c r="C41" s="69">
        <v>8.1</v>
      </c>
      <c r="D41" s="70"/>
      <c r="E41" s="70">
        <v>74.332700000000003</v>
      </c>
      <c r="F41" s="69">
        <f t="shared" si="1"/>
        <v>8.1999999999999993</v>
      </c>
      <c r="G41" s="70"/>
      <c r="H41" s="70">
        <v>68.684200000000004</v>
      </c>
    </row>
    <row r="42" spans="1:8" x14ac:dyDescent="0.2">
      <c r="A42" s="68">
        <v>42274</v>
      </c>
      <c r="B42" s="69" t="s">
        <v>115</v>
      </c>
      <c r="C42" s="69">
        <v>9.1</v>
      </c>
      <c r="D42" s="70"/>
      <c r="E42" s="70">
        <v>72.540800000000004</v>
      </c>
      <c r="F42" s="69">
        <f t="shared" si="1"/>
        <v>9.1999999999999993</v>
      </c>
      <c r="G42" s="70"/>
      <c r="H42" s="70">
        <v>73.204300000000003</v>
      </c>
    </row>
    <row r="43" spans="1:8" x14ac:dyDescent="0.2">
      <c r="A43" s="68">
        <v>42274</v>
      </c>
      <c r="B43" s="69" t="s">
        <v>116</v>
      </c>
      <c r="C43" s="69">
        <v>12.1</v>
      </c>
      <c r="D43" s="70"/>
      <c r="E43" s="70">
        <v>73.150499999999994</v>
      </c>
      <c r="F43" s="69">
        <f t="shared" si="1"/>
        <v>12.2</v>
      </c>
      <c r="G43" s="70"/>
      <c r="H43" s="70">
        <v>73.554199999999994</v>
      </c>
    </row>
    <row r="44" spans="1:8" x14ac:dyDescent="0.2">
      <c r="A44" s="68">
        <v>42274</v>
      </c>
      <c r="B44" s="69" t="s">
        <v>117</v>
      </c>
      <c r="C44" s="69">
        <v>20.100000000000001</v>
      </c>
      <c r="D44" s="70"/>
      <c r="E44" s="70">
        <v>71.976600000000005</v>
      </c>
      <c r="F44" s="69">
        <f t="shared" si="1"/>
        <v>20.200000000000003</v>
      </c>
      <c r="G44" s="70"/>
      <c r="H44" s="70">
        <v>74.125600000000006</v>
      </c>
    </row>
    <row r="45" spans="1:8" x14ac:dyDescent="0.2">
      <c r="A45" s="68">
        <v>42274</v>
      </c>
      <c r="B45" s="69" t="s">
        <v>118</v>
      </c>
      <c r="C45" s="69">
        <v>24.1</v>
      </c>
      <c r="D45" s="70"/>
      <c r="E45" s="70">
        <v>72.190899999999999</v>
      </c>
      <c r="F45" s="69">
        <f t="shared" si="1"/>
        <v>24.200000000000003</v>
      </c>
      <c r="G45" s="70"/>
      <c r="H45" s="70">
        <v>71.333500000000001</v>
      </c>
    </row>
    <row r="46" spans="1:8" x14ac:dyDescent="0.2">
      <c r="A46" s="68">
        <v>42274</v>
      </c>
      <c r="B46" s="69" t="s">
        <v>119</v>
      </c>
      <c r="C46" s="69">
        <v>19.100000000000001</v>
      </c>
      <c r="D46" s="70"/>
      <c r="E46" s="70">
        <v>72.395200000000003</v>
      </c>
      <c r="F46" s="69">
        <f t="shared" si="1"/>
        <v>19.200000000000003</v>
      </c>
      <c r="G46" s="70"/>
      <c r="H46" s="70">
        <v>72.228899999999996</v>
      </c>
    </row>
    <row r="47" spans="1:8" x14ac:dyDescent="0.2">
      <c r="A47" s="68">
        <v>42274</v>
      </c>
      <c r="B47" s="69" t="s">
        <v>120</v>
      </c>
      <c r="C47" s="69">
        <v>15.1</v>
      </c>
      <c r="D47" s="70"/>
      <c r="E47" s="70">
        <v>69.678299999999993</v>
      </c>
      <c r="F47" s="69">
        <f t="shared" si="1"/>
        <v>15.2</v>
      </c>
      <c r="G47" s="70"/>
      <c r="H47" s="70">
        <v>67.762900000000002</v>
      </c>
    </row>
    <row r="48" spans="1:8" x14ac:dyDescent="0.2">
      <c r="A48" s="68">
        <v>42274</v>
      </c>
      <c r="B48" s="69" t="s">
        <v>121</v>
      </c>
      <c r="C48" s="69">
        <v>16.100000000000001</v>
      </c>
      <c r="D48" s="70"/>
      <c r="E48" s="70">
        <v>69.354200000000006</v>
      </c>
      <c r="F48" s="69">
        <f t="shared" si="1"/>
        <v>16.200000000000003</v>
      </c>
      <c r="G48" s="70"/>
      <c r="H48" s="70">
        <v>70.016900000000007</v>
      </c>
    </row>
    <row r="49" spans="1:9" x14ac:dyDescent="0.2">
      <c r="A49" s="68">
        <v>42274</v>
      </c>
      <c r="B49" s="69" t="s">
        <v>122</v>
      </c>
      <c r="C49" s="69">
        <v>23.1</v>
      </c>
      <c r="D49" s="70"/>
      <c r="E49" s="70">
        <v>72.520499999999998</v>
      </c>
      <c r="F49" s="69">
        <f t="shared" si="1"/>
        <v>23.200000000000003</v>
      </c>
      <c r="G49" s="70"/>
      <c r="H49" s="70">
        <v>71.463800000000006</v>
      </c>
    </row>
    <row r="50" spans="1:9" x14ac:dyDescent="0.2">
      <c r="A50" s="68">
        <v>42274</v>
      </c>
      <c r="B50" s="69" t="s">
        <v>123</v>
      </c>
      <c r="C50" s="69">
        <v>1.1000000000000001</v>
      </c>
      <c r="D50" s="70"/>
      <c r="E50" s="70">
        <v>71.5642</v>
      </c>
      <c r="F50" s="69">
        <f t="shared" si="1"/>
        <v>1.2000000000000002</v>
      </c>
      <c r="G50" s="70"/>
      <c r="H50" s="70">
        <v>63.906799999999997</v>
      </c>
    </row>
    <row r="51" spans="1:9" x14ac:dyDescent="0.2">
      <c r="A51" s="68">
        <v>42274</v>
      </c>
      <c r="B51" s="69" t="s">
        <v>124</v>
      </c>
      <c r="C51" s="69">
        <v>21.1</v>
      </c>
      <c r="D51" s="70"/>
      <c r="E51" s="70">
        <v>73.942499999999995</v>
      </c>
      <c r="F51" s="69">
        <f t="shared" si="1"/>
        <v>21.200000000000003</v>
      </c>
      <c r="G51" s="70"/>
      <c r="H51" s="70">
        <v>72.035300000000007</v>
      </c>
      <c r="I51" s="72" t="s">
        <v>95</v>
      </c>
    </row>
    <row r="52" spans="1:9" x14ac:dyDescent="0.2">
      <c r="A52" s="68">
        <v>42274</v>
      </c>
      <c r="B52" s="69" t="s">
        <v>125</v>
      </c>
      <c r="C52" s="69">
        <v>6.1</v>
      </c>
      <c r="D52" s="70"/>
      <c r="E52" s="70">
        <v>72.508700000000005</v>
      </c>
      <c r="F52" s="69">
        <f t="shared" si="1"/>
        <v>6.1999999999999993</v>
      </c>
      <c r="G52" s="70"/>
      <c r="H52" s="70">
        <v>70.788700000000006</v>
      </c>
    </row>
    <row r="53" spans="1:9" x14ac:dyDescent="0.2">
      <c r="A53" s="68">
        <v>42274</v>
      </c>
      <c r="B53" s="69" t="s">
        <v>126</v>
      </c>
      <c r="C53" s="69">
        <v>10.1</v>
      </c>
      <c r="D53" s="70"/>
      <c r="E53" s="70">
        <v>73.512100000000004</v>
      </c>
      <c r="F53" s="69">
        <f t="shared" si="1"/>
        <v>10.199999999999999</v>
      </c>
      <c r="G53" s="70"/>
      <c r="H53" s="70">
        <v>72.695800000000006</v>
      </c>
    </row>
    <row r="54" spans="1:9" x14ac:dyDescent="0.2">
      <c r="A54" s="68">
        <v>42274</v>
      </c>
      <c r="B54" s="69" t="s">
        <v>71</v>
      </c>
      <c r="C54" s="69">
        <v>7.1</v>
      </c>
      <c r="D54" s="70"/>
      <c r="E54" s="70">
        <v>76.882900000000006</v>
      </c>
      <c r="F54" s="69">
        <f t="shared" si="1"/>
        <v>7.1999999999999993</v>
      </c>
      <c r="G54" s="70"/>
      <c r="H54" s="70">
        <v>76.947900000000004</v>
      </c>
    </row>
    <row r="55" spans="1:9" x14ac:dyDescent="0.2">
      <c r="A55" s="71"/>
      <c r="B55" s="73"/>
      <c r="C55" s="73"/>
      <c r="D55" s="74"/>
      <c r="E55" s="74"/>
      <c r="F55" s="73"/>
      <c r="G55" s="74"/>
      <c r="H55" s="74"/>
    </row>
    <row r="56" spans="1:9" ht="12.75" x14ac:dyDescent="0.2">
      <c r="A56" s="56" t="s">
        <v>130</v>
      </c>
      <c r="B56" s="57" t="s">
        <v>59</v>
      </c>
      <c r="C56" s="58" t="s">
        <v>51</v>
      </c>
      <c r="D56" s="59" t="s">
        <v>60</v>
      </c>
      <c r="E56" s="59" t="s">
        <v>61</v>
      </c>
      <c r="F56" s="60" t="s">
        <v>51</v>
      </c>
      <c r="G56" s="59" t="s">
        <v>60</v>
      </c>
      <c r="H56" s="59" t="s">
        <v>62</v>
      </c>
    </row>
    <row r="57" spans="1:9" x14ac:dyDescent="0.2">
      <c r="A57" s="62" t="s">
        <v>80</v>
      </c>
      <c r="B57" s="63" t="s">
        <v>72</v>
      </c>
      <c r="C57" s="64" t="s">
        <v>73</v>
      </c>
      <c r="D57" s="64" t="s">
        <v>73</v>
      </c>
      <c r="E57" s="65" t="s">
        <v>74</v>
      </c>
      <c r="F57" s="62" t="s">
        <v>75</v>
      </c>
      <c r="G57" s="62" t="s">
        <v>75</v>
      </c>
      <c r="H57" s="65" t="s">
        <v>74</v>
      </c>
    </row>
    <row r="58" spans="1:9" x14ac:dyDescent="0.2">
      <c r="A58" s="68">
        <v>42296</v>
      </c>
      <c r="B58" s="69" t="s">
        <v>127</v>
      </c>
      <c r="C58" s="69">
        <v>7.1</v>
      </c>
      <c r="D58" s="70"/>
      <c r="E58" s="70">
        <v>73.878299999999996</v>
      </c>
      <c r="F58" s="69">
        <f t="shared" ref="F58:F78" si="2">C58+0.1</f>
        <v>7.1999999999999993</v>
      </c>
      <c r="G58" s="70"/>
      <c r="H58" s="70">
        <v>73.568100000000001</v>
      </c>
    </row>
    <row r="59" spans="1:9" x14ac:dyDescent="0.2">
      <c r="A59" s="68">
        <v>42296</v>
      </c>
      <c r="B59" s="69" t="s">
        <v>132</v>
      </c>
      <c r="C59" s="69">
        <v>6.1</v>
      </c>
      <c r="D59" s="70"/>
      <c r="E59" s="70">
        <v>72.553200000000004</v>
      </c>
      <c r="F59" s="69">
        <f t="shared" si="2"/>
        <v>6.1999999999999993</v>
      </c>
      <c r="G59" s="70"/>
      <c r="H59" s="70">
        <v>70.786299999999997</v>
      </c>
      <c r="I59" s="72" t="s">
        <v>131</v>
      </c>
    </row>
    <row r="60" spans="1:9" x14ac:dyDescent="0.2">
      <c r="A60" s="68">
        <v>42296</v>
      </c>
      <c r="B60" s="69" t="s">
        <v>133</v>
      </c>
      <c r="C60" s="69">
        <v>18.100000000000001</v>
      </c>
      <c r="D60" s="70"/>
      <c r="E60" s="70">
        <v>69.441100000000006</v>
      </c>
      <c r="F60" s="69">
        <f t="shared" si="2"/>
        <v>18.200000000000003</v>
      </c>
      <c r="G60" s="70"/>
      <c r="H60" s="70">
        <v>70.869699999999995</v>
      </c>
    </row>
    <row r="61" spans="1:9" x14ac:dyDescent="0.2">
      <c r="A61" s="68">
        <v>42296</v>
      </c>
      <c r="B61" s="69" t="s">
        <v>134</v>
      </c>
      <c r="C61" s="69">
        <v>19.100000000000001</v>
      </c>
      <c r="D61" s="70"/>
      <c r="E61" s="70">
        <v>72.529200000000003</v>
      </c>
      <c r="F61" s="69">
        <f t="shared" si="2"/>
        <v>19.200000000000003</v>
      </c>
      <c r="G61" s="70"/>
      <c r="H61" s="70">
        <v>72.417199999999994</v>
      </c>
    </row>
    <row r="62" spans="1:9" x14ac:dyDescent="0.2">
      <c r="A62" s="68">
        <v>42296</v>
      </c>
      <c r="B62" s="69" t="s">
        <v>135</v>
      </c>
      <c r="C62" s="69">
        <v>9.1</v>
      </c>
      <c r="D62" s="70"/>
      <c r="E62" s="70">
        <v>72.53</v>
      </c>
      <c r="F62" s="69">
        <f t="shared" si="2"/>
        <v>9.1999999999999993</v>
      </c>
      <c r="G62" s="70"/>
      <c r="H62" s="70">
        <v>73.162899999999993</v>
      </c>
    </row>
    <row r="63" spans="1:9" x14ac:dyDescent="0.2">
      <c r="A63" s="68">
        <v>42296</v>
      </c>
      <c r="B63" s="69" t="s">
        <v>136</v>
      </c>
      <c r="C63" s="69">
        <v>8.1</v>
      </c>
      <c r="D63" s="70"/>
      <c r="E63" s="70">
        <v>74.600899999999996</v>
      </c>
      <c r="F63" s="69">
        <f t="shared" si="2"/>
        <v>8.1999999999999993</v>
      </c>
      <c r="G63" s="70"/>
      <c r="H63" s="70">
        <v>69.179000000000002</v>
      </c>
    </row>
    <row r="64" spans="1:9" x14ac:dyDescent="0.2">
      <c r="A64" s="68">
        <v>42296</v>
      </c>
      <c r="B64" s="69" t="s">
        <v>137</v>
      </c>
      <c r="C64" s="69">
        <v>22.1</v>
      </c>
      <c r="D64" s="70"/>
      <c r="E64" s="70">
        <v>69.361099999999993</v>
      </c>
      <c r="F64" s="69">
        <f t="shared" si="2"/>
        <v>22.200000000000003</v>
      </c>
      <c r="G64" s="70"/>
      <c r="H64" s="70">
        <v>71.9315</v>
      </c>
    </row>
    <row r="65" spans="1:8" x14ac:dyDescent="0.2">
      <c r="A65" s="68">
        <v>42296</v>
      </c>
      <c r="B65" s="69" t="s">
        <v>128</v>
      </c>
      <c r="C65" s="69">
        <v>24.1</v>
      </c>
      <c r="D65" s="70"/>
      <c r="E65" s="70">
        <v>71.764200000000002</v>
      </c>
      <c r="F65" s="69">
        <f t="shared" si="2"/>
        <v>24.200000000000003</v>
      </c>
      <c r="G65" s="70"/>
      <c r="H65" s="70">
        <v>71.148700000000005</v>
      </c>
    </row>
    <row r="66" spans="1:8" x14ac:dyDescent="0.2">
      <c r="A66" s="68">
        <v>42296</v>
      </c>
      <c r="B66" s="69" t="s">
        <v>138</v>
      </c>
      <c r="C66" s="69">
        <v>12.1</v>
      </c>
      <c r="D66" s="70"/>
      <c r="E66" s="70">
        <v>72.923199999999994</v>
      </c>
      <c r="F66" s="69">
        <f t="shared" si="2"/>
        <v>12.2</v>
      </c>
      <c r="G66" s="70"/>
      <c r="H66" s="70">
        <v>73.525000000000006</v>
      </c>
    </row>
    <row r="67" spans="1:8" x14ac:dyDescent="0.2">
      <c r="A67" s="68">
        <v>42296</v>
      </c>
      <c r="B67" s="69" t="s">
        <v>139</v>
      </c>
      <c r="C67" s="69">
        <v>21.1</v>
      </c>
      <c r="D67" s="70"/>
      <c r="E67" s="70">
        <v>73.852999999999994</v>
      </c>
      <c r="F67" s="69">
        <f t="shared" si="2"/>
        <v>21.200000000000003</v>
      </c>
      <c r="G67" s="70"/>
      <c r="H67" s="70">
        <v>72.100899999999996</v>
      </c>
    </row>
    <row r="68" spans="1:8" x14ac:dyDescent="0.2">
      <c r="A68" s="68">
        <v>42296</v>
      </c>
      <c r="B68" s="69" t="s">
        <v>140</v>
      </c>
      <c r="C68" s="69">
        <v>10.1</v>
      </c>
      <c r="D68" s="70"/>
      <c r="E68" s="70">
        <v>73.344800000000006</v>
      </c>
      <c r="F68" s="69">
        <f t="shared" si="2"/>
        <v>10.199999999999999</v>
      </c>
      <c r="G68" s="70"/>
      <c r="H68" s="70">
        <v>72.660399999999996</v>
      </c>
    </row>
    <row r="69" spans="1:8" x14ac:dyDescent="0.2">
      <c r="A69" s="68">
        <v>42296</v>
      </c>
      <c r="B69" s="69" t="s">
        <v>141</v>
      </c>
      <c r="C69" s="69">
        <v>11.1</v>
      </c>
      <c r="D69" s="70"/>
      <c r="E69" s="70">
        <v>74.377300000000005</v>
      </c>
      <c r="F69" s="69">
        <f t="shared" si="2"/>
        <v>11.2</v>
      </c>
      <c r="G69" s="70"/>
      <c r="H69" s="70">
        <v>70.711799999999997</v>
      </c>
    </row>
    <row r="70" spans="1:8" x14ac:dyDescent="0.2">
      <c r="A70" s="68">
        <v>42296</v>
      </c>
      <c r="B70" s="69" t="s">
        <v>142</v>
      </c>
      <c r="C70" s="69">
        <v>1.1000000000000001</v>
      </c>
      <c r="D70" s="70"/>
      <c r="E70" s="70">
        <v>71.620199999999997</v>
      </c>
      <c r="F70" s="69">
        <f t="shared" si="2"/>
        <v>1.2000000000000002</v>
      </c>
      <c r="G70" s="70"/>
      <c r="H70" s="70">
        <v>63.869599999999998</v>
      </c>
    </row>
    <row r="71" spans="1:8" x14ac:dyDescent="0.2">
      <c r="A71" s="68">
        <v>42296</v>
      </c>
      <c r="B71" s="69" t="s">
        <v>143</v>
      </c>
      <c r="C71" s="69">
        <v>16.100000000000001</v>
      </c>
      <c r="D71" s="70"/>
      <c r="E71" s="70">
        <v>69.614400000000003</v>
      </c>
      <c r="F71" s="69">
        <f t="shared" si="2"/>
        <v>16.200000000000003</v>
      </c>
      <c r="G71" s="70"/>
      <c r="H71" s="70">
        <v>69.949299999999994</v>
      </c>
    </row>
    <row r="72" spans="1:8" x14ac:dyDescent="0.2">
      <c r="A72" s="68">
        <v>42296</v>
      </c>
      <c r="B72" s="69" t="s">
        <v>144</v>
      </c>
      <c r="C72" s="69">
        <v>14.1</v>
      </c>
      <c r="D72" s="70"/>
      <c r="E72" s="70">
        <v>69.680800000000005</v>
      </c>
      <c r="F72" s="69">
        <f t="shared" si="2"/>
        <v>14.2</v>
      </c>
      <c r="G72" s="70"/>
      <c r="H72" s="70">
        <v>69.542199999999994</v>
      </c>
    </row>
    <row r="73" spans="1:8" x14ac:dyDescent="0.2">
      <c r="A73" s="68">
        <v>42296</v>
      </c>
      <c r="B73" s="69" t="s">
        <v>129</v>
      </c>
      <c r="C73" s="69">
        <v>26.1</v>
      </c>
      <c r="D73" s="70"/>
      <c r="E73" s="70">
        <v>71.653099999999995</v>
      </c>
      <c r="F73" s="69">
        <f t="shared" si="2"/>
        <v>26.200000000000003</v>
      </c>
      <c r="G73" s="70"/>
      <c r="H73" s="70">
        <v>68.432000000000002</v>
      </c>
    </row>
    <row r="74" spans="1:8" x14ac:dyDescent="0.2">
      <c r="A74" s="68">
        <v>42296</v>
      </c>
      <c r="B74" s="69" t="s">
        <v>145</v>
      </c>
      <c r="C74" s="69">
        <v>15.1</v>
      </c>
      <c r="D74" s="70"/>
      <c r="E74" s="70">
        <v>69.322299999999998</v>
      </c>
      <c r="F74" s="69">
        <f t="shared" si="2"/>
        <v>15.2</v>
      </c>
      <c r="G74" s="70"/>
      <c r="H74" s="70">
        <v>67.507199999999997</v>
      </c>
    </row>
    <row r="75" spans="1:8" x14ac:dyDescent="0.2">
      <c r="A75" s="68">
        <v>42296</v>
      </c>
      <c r="B75" s="69" t="s">
        <v>146</v>
      </c>
      <c r="C75" s="69">
        <v>23.1</v>
      </c>
      <c r="D75" s="70"/>
      <c r="E75" s="70">
        <v>72.091499999999996</v>
      </c>
      <c r="F75" s="69">
        <f t="shared" si="2"/>
        <v>23.200000000000003</v>
      </c>
      <c r="G75" s="70"/>
      <c r="H75" s="70">
        <v>71.143799999999999</v>
      </c>
    </row>
    <row r="76" spans="1:8" x14ac:dyDescent="0.2">
      <c r="A76" s="68">
        <v>42296</v>
      </c>
      <c r="B76" s="69" t="s">
        <v>147</v>
      </c>
      <c r="C76" s="69">
        <v>20.100000000000001</v>
      </c>
      <c r="D76" s="70"/>
      <c r="E76" s="70">
        <v>71.541600000000003</v>
      </c>
      <c r="F76" s="69">
        <f t="shared" si="2"/>
        <v>20.200000000000003</v>
      </c>
      <c r="G76" s="70"/>
      <c r="H76" s="70">
        <v>73.795599999999993</v>
      </c>
    </row>
    <row r="77" spans="1:8" x14ac:dyDescent="0.2">
      <c r="A77" s="68">
        <v>42296</v>
      </c>
      <c r="B77" s="69" t="s">
        <v>148</v>
      </c>
      <c r="C77" s="69">
        <v>13.1</v>
      </c>
      <c r="D77" s="70"/>
      <c r="E77" s="70">
        <v>69.074799999999996</v>
      </c>
      <c r="F77" s="69">
        <f t="shared" si="2"/>
        <v>13.2</v>
      </c>
      <c r="G77" s="70"/>
      <c r="H77" s="70">
        <v>69.184600000000003</v>
      </c>
    </row>
    <row r="78" spans="1:8" x14ac:dyDescent="0.2">
      <c r="A78" s="68">
        <v>42296</v>
      </c>
      <c r="B78" s="69" t="s">
        <v>71</v>
      </c>
      <c r="C78" s="69">
        <v>4.0999999999999996</v>
      </c>
      <c r="D78" s="70"/>
      <c r="E78" s="70">
        <v>75.151200000000003</v>
      </c>
      <c r="F78" s="69">
        <f t="shared" si="2"/>
        <v>4.1999999999999993</v>
      </c>
      <c r="G78" s="70"/>
      <c r="H78" s="70">
        <v>71.038700000000006</v>
      </c>
    </row>
    <row r="80" spans="1:8" ht="12.75" x14ac:dyDescent="0.2">
      <c r="A80" s="56" t="s">
        <v>150</v>
      </c>
      <c r="B80" s="57" t="s">
        <v>59</v>
      </c>
      <c r="C80" s="58" t="s">
        <v>51</v>
      </c>
      <c r="D80" s="59" t="s">
        <v>60</v>
      </c>
      <c r="E80" s="59" t="s">
        <v>61</v>
      </c>
      <c r="F80" s="60" t="s">
        <v>51</v>
      </c>
      <c r="G80" s="59" t="s">
        <v>60</v>
      </c>
      <c r="H80" s="59" t="s">
        <v>62</v>
      </c>
    </row>
    <row r="81" spans="1:9" x14ac:dyDescent="0.2">
      <c r="A81" s="62" t="s">
        <v>80</v>
      </c>
      <c r="B81" s="63" t="s">
        <v>72</v>
      </c>
      <c r="C81" s="64" t="s">
        <v>73</v>
      </c>
      <c r="D81" s="64" t="s">
        <v>73</v>
      </c>
      <c r="E81" s="65" t="s">
        <v>74</v>
      </c>
      <c r="F81" s="62" t="s">
        <v>75</v>
      </c>
      <c r="G81" s="62" t="s">
        <v>75</v>
      </c>
      <c r="H81" s="65" t="s">
        <v>74</v>
      </c>
    </row>
    <row r="82" spans="1:9" x14ac:dyDescent="0.2">
      <c r="A82" s="68">
        <v>42350</v>
      </c>
      <c r="B82" s="69" t="s">
        <v>151</v>
      </c>
      <c r="C82" s="69">
        <v>13.1</v>
      </c>
      <c r="D82" s="70"/>
      <c r="E82" s="70">
        <v>69.046599999999998</v>
      </c>
      <c r="F82" s="69">
        <f t="shared" ref="F82:F102" si="3">C82+0.1</f>
        <v>13.2</v>
      </c>
      <c r="G82" s="70"/>
      <c r="H82" s="70">
        <v>69.1892</v>
      </c>
    </row>
    <row r="83" spans="1:9" x14ac:dyDescent="0.2">
      <c r="A83" s="68">
        <v>42350</v>
      </c>
      <c r="B83" s="69" t="s">
        <v>152</v>
      </c>
      <c r="C83" s="69">
        <v>1.1000000000000001</v>
      </c>
      <c r="D83" s="70"/>
      <c r="E83" s="70">
        <v>71.380099999999999</v>
      </c>
      <c r="F83" s="69">
        <f t="shared" si="3"/>
        <v>1.2000000000000002</v>
      </c>
      <c r="G83" s="70"/>
      <c r="H83" s="70">
        <v>63.996899999999997</v>
      </c>
    </row>
    <row r="84" spans="1:9" x14ac:dyDescent="0.2">
      <c r="A84" s="68">
        <v>42350</v>
      </c>
      <c r="B84" s="69" t="s">
        <v>153</v>
      </c>
      <c r="C84" s="69">
        <v>12.1</v>
      </c>
      <c r="D84" s="70"/>
      <c r="E84" s="70">
        <v>73.192899999999995</v>
      </c>
      <c r="F84" s="69">
        <f t="shared" si="3"/>
        <v>12.2</v>
      </c>
      <c r="G84" s="70"/>
      <c r="H84" s="70">
        <v>73.870699999999999</v>
      </c>
    </row>
    <row r="85" spans="1:9" x14ac:dyDescent="0.2">
      <c r="A85" s="68">
        <v>42350</v>
      </c>
      <c r="B85" s="69" t="s">
        <v>159</v>
      </c>
      <c r="C85" s="69">
        <v>21.1</v>
      </c>
      <c r="D85" s="70"/>
      <c r="E85" s="70">
        <v>73.814899999999994</v>
      </c>
      <c r="F85" s="69">
        <f t="shared" si="3"/>
        <v>21.200000000000003</v>
      </c>
      <c r="G85" s="70"/>
      <c r="H85" s="70">
        <v>72.010499999999993</v>
      </c>
      <c r="I85" s="72" t="s">
        <v>131</v>
      </c>
    </row>
    <row r="86" spans="1:9" x14ac:dyDescent="0.2">
      <c r="A86" s="68">
        <v>42350</v>
      </c>
      <c r="B86" s="69" t="s">
        <v>160</v>
      </c>
      <c r="C86" s="69">
        <v>8.1</v>
      </c>
      <c r="D86" s="70"/>
      <c r="E86" s="70">
        <v>74.199600000000004</v>
      </c>
      <c r="F86" s="69">
        <f t="shared" si="3"/>
        <v>8.1999999999999993</v>
      </c>
      <c r="G86" s="70"/>
      <c r="H86" s="70">
        <v>68.672700000000006</v>
      </c>
    </row>
    <row r="87" spans="1:9" x14ac:dyDescent="0.2">
      <c r="A87" s="68">
        <v>42350</v>
      </c>
      <c r="B87" s="69" t="s">
        <v>154</v>
      </c>
      <c r="C87" s="69">
        <v>11.1</v>
      </c>
      <c r="D87" s="70"/>
      <c r="E87" s="70">
        <v>74.013300000000001</v>
      </c>
      <c r="F87" s="69">
        <f t="shared" si="3"/>
        <v>11.2</v>
      </c>
      <c r="G87" s="70"/>
      <c r="H87" s="70">
        <v>70.644099999999995</v>
      </c>
    </row>
    <row r="88" spans="1:9" x14ac:dyDescent="0.2">
      <c r="A88" s="68">
        <v>42350</v>
      </c>
      <c r="B88" s="69" t="s">
        <v>155</v>
      </c>
      <c r="C88" s="50">
        <v>18.100000000000001</v>
      </c>
      <c r="D88" s="70"/>
      <c r="E88" s="70">
        <v>68.923500000000004</v>
      </c>
      <c r="F88" s="69">
        <f t="shared" si="3"/>
        <v>18.200000000000003</v>
      </c>
      <c r="G88" s="70"/>
      <c r="H88" s="70">
        <v>70.620800000000003</v>
      </c>
    </row>
    <row r="89" spans="1:9" x14ac:dyDescent="0.2">
      <c r="A89" s="68">
        <v>42350</v>
      </c>
      <c r="B89" s="69" t="s">
        <v>156</v>
      </c>
      <c r="C89" s="69">
        <v>9.1</v>
      </c>
      <c r="D89" s="70"/>
      <c r="E89" s="70">
        <v>72.200199999999995</v>
      </c>
      <c r="F89" s="69">
        <f t="shared" si="3"/>
        <v>9.1999999999999993</v>
      </c>
      <c r="G89" s="70"/>
      <c r="H89" s="70">
        <v>73.127799999999993</v>
      </c>
    </row>
    <row r="90" spans="1:9" x14ac:dyDescent="0.2">
      <c r="A90" s="68">
        <v>42350</v>
      </c>
      <c r="B90" s="69" t="s">
        <v>157</v>
      </c>
      <c r="C90" s="69">
        <v>23.1</v>
      </c>
      <c r="D90" s="70"/>
      <c r="E90" s="70">
        <v>72.001999999999995</v>
      </c>
      <c r="F90" s="69">
        <f t="shared" si="3"/>
        <v>23.200000000000003</v>
      </c>
      <c r="G90" s="70"/>
      <c r="H90" s="70">
        <v>71.164400000000001</v>
      </c>
    </row>
    <row r="91" spans="1:9" x14ac:dyDescent="0.2">
      <c r="A91" s="68">
        <v>42350</v>
      </c>
      <c r="B91" s="69" t="s">
        <v>158</v>
      </c>
      <c r="C91" s="69">
        <v>16.100000000000001</v>
      </c>
      <c r="D91" s="70"/>
      <c r="E91" s="70">
        <v>68.960800000000006</v>
      </c>
      <c r="F91" s="69">
        <f t="shared" si="3"/>
        <v>16.200000000000003</v>
      </c>
      <c r="G91" s="70"/>
      <c r="H91" s="70">
        <v>69.861500000000007</v>
      </c>
    </row>
    <row r="92" spans="1:9" x14ac:dyDescent="0.2">
      <c r="A92" s="68">
        <v>42350</v>
      </c>
      <c r="B92" s="69" t="s">
        <v>161</v>
      </c>
      <c r="C92" s="69">
        <v>15.1</v>
      </c>
      <c r="D92" s="70"/>
      <c r="E92" s="70">
        <v>69.394000000000005</v>
      </c>
      <c r="F92" s="69">
        <f t="shared" si="3"/>
        <v>15.2</v>
      </c>
      <c r="G92" s="70"/>
      <c r="H92" s="70">
        <v>67.434100000000001</v>
      </c>
    </row>
    <row r="93" spans="1:9" x14ac:dyDescent="0.2">
      <c r="A93" s="68">
        <v>42350</v>
      </c>
      <c r="B93" s="69" t="s">
        <v>162</v>
      </c>
      <c r="C93" s="69">
        <v>19.100000000000001</v>
      </c>
      <c r="D93" s="70"/>
      <c r="E93" s="70">
        <v>72.491200000000006</v>
      </c>
      <c r="F93" s="69">
        <f t="shared" si="3"/>
        <v>19.200000000000003</v>
      </c>
      <c r="G93" s="70"/>
      <c r="H93" s="70">
        <v>72.302899999999994</v>
      </c>
    </row>
    <row r="94" spans="1:9" x14ac:dyDescent="0.2">
      <c r="A94" s="68">
        <v>42350</v>
      </c>
      <c r="B94" s="69" t="s">
        <v>163</v>
      </c>
      <c r="C94" s="69">
        <v>26.1</v>
      </c>
      <c r="D94" s="70"/>
      <c r="E94" s="70">
        <v>71.926199999999994</v>
      </c>
      <c r="F94" s="69">
        <f t="shared" si="3"/>
        <v>26.200000000000003</v>
      </c>
      <c r="G94" s="70"/>
      <c r="H94" s="70">
        <v>68.580699999999993</v>
      </c>
    </row>
    <row r="95" spans="1:9" x14ac:dyDescent="0.2">
      <c r="A95" s="68">
        <v>42350</v>
      </c>
      <c r="B95" s="69" t="s">
        <v>164</v>
      </c>
      <c r="C95" s="69">
        <v>14.1</v>
      </c>
      <c r="D95" s="70"/>
      <c r="E95" s="70">
        <v>69.582599999999999</v>
      </c>
      <c r="F95" s="69">
        <f t="shared" si="3"/>
        <v>14.2</v>
      </c>
      <c r="G95" s="70"/>
      <c r="H95" s="70">
        <v>69.732500000000002</v>
      </c>
      <c r="I95" s="72" t="s">
        <v>95</v>
      </c>
    </row>
    <row r="96" spans="1:9" x14ac:dyDescent="0.2">
      <c r="A96" s="68">
        <v>42350</v>
      </c>
      <c r="B96" s="69" t="s">
        <v>165</v>
      </c>
      <c r="C96" s="69">
        <v>20.100000000000001</v>
      </c>
      <c r="D96" s="70"/>
      <c r="E96" s="70">
        <v>71.342399999999998</v>
      </c>
      <c r="F96" s="69">
        <f t="shared" si="3"/>
        <v>20.200000000000003</v>
      </c>
      <c r="G96" s="70"/>
      <c r="H96" s="70">
        <v>73.7042</v>
      </c>
    </row>
    <row r="97" spans="1:8" x14ac:dyDescent="0.2">
      <c r="A97" s="68">
        <v>42350</v>
      </c>
      <c r="B97" s="69" t="s">
        <v>166</v>
      </c>
      <c r="C97" s="69">
        <v>6.1</v>
      </c>
      <c r="D97" s="70"/>
      <c r="E97" s="70">
        <v>72.1995</v>
      </c>
      <c r="F97" s="69">
        <f t="shared" si="3"/>
        <v>6.1999999999999993</v>
      </c>
      <c r="G97" s="70"/>
      <c r="H97" s="70">
        <v>70.537499999999994</v>
      </c>
    </row>
    <row r="98" spans="1:8" x14ac:dyDescent="0.2">
      <c r="A98" s="68">
        <v>42350</v>
      </c>
      <c r="B98" s="69" t="s">
        <v>167</v>
      </c>
      <c r="C98" s="69">
        <v>10.1</v>
      </c>
      <c r="D98" s="70"/>
      <c r="E98" s="70">
        <v>73.822500000000005</v>
      </c>
      <c r="F98" s="69">
        <f t="shared" si="3"/>
        <v>10.199999999999999</v>
      </c>
      <c r="G98" s="70"/>
      <c r="H98" s="70">
        <v>73.043099999999995</v>
      </c>
    </row>
    <row r="99" spans="1:8" x14ac:dyDescent="0.2">
      <c r="A99" s="68">
        <v>42350</v>
      </c>
      <c r="B99" s="69" t="s">
        <v>168</v>
      </c>
      <c r="C99" s="69">
        <v>7.1</v>
      </c>
      <c r="D99" s="70"/>
      <c r="E99" s="70">
        <v>73.473500000000001</v>
      </c>
      <c r="F99" s="69">
        <f t="shared" si="3"/>
        <v>7.1999999999999993</v>
      </c>
      <c r="G99" s="70"/>
      <c r="H99" s="70">
        <v>73.179500000000004</v>
      </c>
    </row>
    <row r="100" spans="1:8" x14ac:dyDescent="0.2">
      <c r="A100" s="68">
        <v>42350</v>
      </c>
      <c r="B100" s="69" t="s">
        <v>169</v>
      </c>
      <c r="C100" s="69">
        <v>24.1</v>
      </c>
      <c r="D100" s="70"/>
      <c r="E100" s="70">
        <v>71.934899999999999</v>
      </c>
      <c r="F100" s="69">
        <f t="shared" si="3"/>
        <v>24.200000000000003</v>
      </c>
      <c r="G100" s="70"/>
      <c r="H100" s="70">
        <v>71.161100000000005</v>
      </c>
    </row>
    <row r="101" spans="1:8" x14ac:dyDescent="0.2">
      <c r="A101" s="68">
        <v>42350</v>
      </c>
      <c r="B101" s="69" t="s">
        <v>170</v>
      </c>
      <c r="C101" s="69">
        <v>4.0999999999999996</v>
      </c>
      <c r="D101" s="70"/>
      <c r="E101" s="70">
        <v>71.849999999999994</v>
      </c>
      <c r="F101" s="69">
        <f t="shared" si="3"/>
        <v>4.1999999999999993</v>
      </c>
      <c r="G101" s="70"/>
      <c r="H101" s="70">
        <v>67.317599999999999</v>
      </c>
    </row>
    <row r="102" spans="1:8" x14ac:dyDescent="0.2">
      <c r="A102" s="68">
        <v>42350</v>
      </c>
      <c r="B102" s="69" t="s">
        <v>71</v>
      </c>
      <c r="C102" s="69">
        <v>22.1</v>
      </c>
      <c r="D102" s="70"/>
      <c r="E102" s="70">
        <v>72.320999999999998</v>
      </c>
      <c r="F102" s="69">
        <f t="shared" si="3"/>
        <v>22.200000000000003</v>
      </c>
      <c r="G102" s="70"/>
      <c r="H102" s="70">
        <v>75.105000000000004</v>
      </c>
    </row>
    <row r="104" spans="1:8" ht="12.75" x14ac:dyDescent="0.2">
      <c r="A104" s="56" t="s">
        <v>191</v>
      </c>
      <c r="B104" s="57" t="s">
        <v>59</v>
      </c>
      <c r="C104" s="58" t="s">
        <v>51</v>
      </c>
      <c r="D104" s="59" t="s">
        <v>60</v>
      </c>
      <c r="E104" s="59" t="s">
        <v>61</v>
      </c>
      <c r="F104" s="60" t="s">
        <v>51</v>
      </c>
      <c r="G104" s="59" t="s">
        <v>60</v>
      </c>
      <c r="H104" s="59" t="s">
        <v>62</v>
      </c>
    </row>
    <row r="105" spans="1:8" x14ac:dyDescent="0.2">
      <c r="A105" s="62" t="s">
        <v>80</v>
      </c>
      <c r="B105" s="63" t="s">
        <v>72</v>
      </c>
      <c r="C105" s="64" t="s">
        <v>73</v>
      </c>
      <c r="D105" s="64" t="s">
        <v>73</v>
      </c>
      <c r="E105" s="65" t="s">
        <v>74</v>
      </c>
      <c r="F105" s="62" t="s">
        <v>75</v>
      </c>
      <c r="G105" s="62" t="s">
        <v>75</v>
      </c>
      <c r="H105" s="65" t="s">
        <v>74</v>
      </c>
    </row>
    <row r="106" spans="1:8" x14ac:dyDescent="0.2">
      <c r="A106" s="68">
        <v>42383</v>
      </c>
      <c r="B106" s="69" t="s">
        <v>171</v>
      </c>
      <c r="C106" s="69">
        <v>7.1</v>
      </c>
      <c r="D106" s="70"/>
      <c r="E106" s="70">
        <v>73.407600000000002</v>
      </c>
      <c r="F106" s="69">
        <f t="shared" ref="F106:F126" si="4">C106+0.1</f>
        <v>7.1999999999999993</v>
      </c>
      <c r="G106" s="70"/>
      <c r="H106" s="70">
        <v>73.256500000000003</v>
      </c>
    </row>
    <row r="107" spans="1:8" x14ac:dyDescent="0.2">
      <c r="A107" s="68">
        <v>42383</v>
      </c>
      <c r="B107" s="69" t="s">
        <v>174</v>
      </c>
      <c r="C107" s="69">
        <v>8.1</v>
      </c>
      <c r="D107" s="70"/>
      <c r="E107" s="70">
        <v>74.292199999999994</v>
      </c>
      <c r="F107" s="69">
        <f t="shared" si="4"/>
        <v>8.1999999999999993</v>
      </c>
      <c r="G107" s="70"/>
      <c r="H107" s="70">
        <v>68.869900000000001</v>
      </c>
    </row>
    <row r="108" spans="1:8" x14ac:dyDescent="0.2">
      <c r="A108" s="68">
        <v>42383</v>
      </c>
      <c r="B108" s="69" t="s">
        <v>175</v>
      </c>
      <c r="C108" s="69">
        <v>20.100000000000001</v>
      </c>
      <c r="D108" s="70"/>
      <c r="E108" s="70">
        <v>71.878399999999999</v>
      </c>
      <c r="F108" s="69">
        <f t="shared" si="4"/>
        <v>20.200000000000003</v>
      </c>
      <c r="G108" s="70"/>
      <c r="H108" s="70">
        <v>74.066100000000006</v>
      </c>
    </row>
    <row r="109" spans="1:8" x14ac:dyDescent="0.2">
      <c r="A109" s="68">
        <v>42383</v>
      </c>
      <c r="B109" s="69" t="s">
        <v>176</v>
      </c>
      <c r="C109" s="69">
        <v>26.1</v>
      </c>
      <c r="D109" s="70"/>
      <c r="E109" s="70">
        <v>71.603200000000001</v>
      </c>
      <c r="F109" s="69">
        <f t="shared" si="4"/>
        <v>26.200000000000003</v>
      </c>
      <c r="G109" s="70"/>
      <c r="H109" s="70">
        <v>68.383399999999995</v>
      </c>
    </row>
    <row r="110" spans="1:8" x14ac:dyDescent="0.2">
      <c r="A110" s="68">
        <v>42383</v>
      </c>
      <c r="B110" s="69" t="s">
        <v>172</v>
      </c>
      <c r="C110" s="69">
        <v>18.100000000000001</v>
      </c>
      <c r="D110" s="70"/>
      <c r="E110" s="70">
        <v>69.328400000000002</v>
      </c>
      <c r="F110" s="69">
        <f t="shared" si="4"/>
        <v>18.200000000000003</v>
      </c>
      <c r="G110" s="70"/>
      <c r="H110" s="70">
        <v>70.894199999999998</v>
      </c>
    </row>
    <row r="111" spans="1:8" x14ac:dyDescent="0.2">
      <c r="A111" s="68">
        <v>42383</v>
      </c>
      <c r="B111" s="69" t="s">
        <v>177</v>
      </c>
      <c r="C111" s="69">
        <v>1.1000000000000001</v>
      </c>
      <c r="D111" s="70"/>
      <c r="E111" s="70">
        <v>71.306100000000001</v>
      </c>
      <c r="F111" s="69">
        <f t="shared" si="4"/>
        <v>1.2000000000000002</v>
      </c>
      <c r="G111" s="70"/>
      <c r="H111" s="70">
        <v>63.824199999999998</v>
      </c>
    </row>
    <row r="112" spans="1:8" x14ac:dyDescent="0.2">
      <c r="A112" s="68">
        <v>42383</v>
      </c>
      <c r="B112" s="69" t="s">
        <v>178</v>
      </c>
      <c r="C112" s="69">
        <v>19.100000000000001</v>
      </c>
      <c r="D112" s="70"/>
      <c r="E112" s="70">
        <v>72.448700000000002</v>
      </c>
      <c r="F112" s="69">
        <f t="shared" si="4"/>
        <v>19.200000000000003</v>
      </c>
      <c r="G112" s="70"/>
      <c r="H112" s="70">
        <v>72.344300000000004</v>
      </c>
    </row>
    <row r="113" spans="1:9" x14ac:dyDescent="0.2">
      <c r="A113" s="68">
        <v>42383</v>
      </c>
      <c r="B113" s="69" t="s">
        <v>179</v>
      </c>
      <c r="C113" s="69">
        <v>22.1</v>
      </c>
      <c r="D113" s="70"/>
      <c r="E113" s="70">
        <v>69.136499999999998</v>
      </c>
      <c r="F113" s="69">
        <f t="shared" si="4"/>
        <v>22.200000000000003</v>
      </c>
      <c r="G113" s="70"/>
      <c r="H113" s="70">
        <v>71.354900000000001</v>
      </c>
      <c r="I113" s="72" t="s">
        <v>95</v>
      </c>
    </row>
    <row r="114" spans="1:9" x14ac:dyDescent="0.2">
      <c r="A114" s="68">
        <v>42383</v>
      </c>
      <c r="B114" s="69" t="s">
        <v>180</v>
      </c>
      <c r="C114" s="69">
        <v>21.1</v>
      </c>
      <c r="D114" s="70"/>
      <c r="E114" s="70">
        <v>73.804299999999998</v>
      </c>
      <c r="F114" s="69">
        <f t="shared" si="4"/>
        <v>21.200000000000003</v>
      </c>
      <c r="G114" s="70"/>
      <c r="H114" s="70">
        <v>72.047700000000006</v>
      </c>
    </row>
    <row r="115" spans="1:9" x14ac:dyDescent="0.2">
      <c r="A115" s="68">
        <v>42383</v>
      </c>
      <c r="B115" s="69" t="s">
        <v>181</v>
      </c>
      <c r="C115" s="69">
        <v>23.1</v>
      </c>
      <c r="D115" s="70"/>
      <c r="E115" s="70">
        <v>72.083799999999997</v>
      </c>
      <c r="F115" s="69">
        <f t="shared" si="4"/>
        <v>23.200000000000003</v>
      </c>
      <c r="G115" s="70"/>
      <c r="H115" s="70">
        <v>71.121700000000004</v>
      </c>
    </row>
    <row r="116" spans="1:9" x14ac:dyDescent="0.2">
      <c r="A116" s="68">
        <v>42383</v>
      </c>
      <c r="B116" s="69" t="s">
        <v>173</v>
      </c>
      <c r="C116" s="69">
        <v>16.100000000000001</v>
      </c>
      <c r="D116" s="70"/>
      <c r="E116" s="70">
        <v>69.260400000000004</v>
      </c>
      <c r="F116" s="69">
        <f t="shared" si="4"/>
        <v>16.200000000000003</v>
      </c>
      <c r="G116" s="70"/>
      <c r="H116" s="70">
        <v>70.043599999999998</v>
      </c>
    </row>
    <row r="117" spans="1:9" x14ac:dyDescent="0.2">
      <c r="A117" s="68">
        <v>42383</v>
      </c>
      <c r="B117" s="69" t="s">
        <v>182</v>
      </c>
      <c r="C117" s="69">
        <v>24.1</v>
      </c>
      <c r="D117" s="70"/>
      <c r="E117" s="70">
        <v>71.856399999999994</v>
      </c>
      <c r="F117" s="69">
        <f t="shared" si="4"/>
        <v>24.200000000000003</v>
      </c>
      <c r="G117" s="70"/>
      <c r="H117" s="70">
        <v>71.147300000000001</v>
      </c>
    </row>
    <row r="118" spans="1:9" x14ac:dyDescent="0.2">
      <c r="A118" s="68">
        <v>42383</v>
      </c>
      <c r="B118" s="69" t="s">
        <v>183</v>
      </c>
      <c r="C118" s="69">
        <v>4.0999999999999996</v>
      </c>
      <c r="D118" s="70"/>
      <c r="E118" s="70">
        <v>71.963999999999999</v>
      </c>
      <c r="F118" s="69">
        <f t="shared" si="4"/>
        <v>4.1999999999999993</v>
      </c>
      <c r="G118" s="70"/>
      <c r="H118" s="70">
        <v>67.440100000000001</v>
      </c>
    </row>
    <row r="119" spans="1:9" x14ac:dyDescent="0.2">
      <c r="A119" s="68">
        <v>42383</v>
      </c>
      <c r="B119" s="69" t="s">
        <v>184</v>
      </c>
      <c r="C119" s="69">
        <v>13.1</v>
      </c>
      <c r="D119" s="70"/>
      <c r="E119" s="70">
        <v>69.660200000000003</v>
      </c>
      <c r="F119" s="69">
        <f t="shared" si="4"/>
        <v>13.2</v>
      </c>
      <c r="G119" s="70"/>
      <c r="H119" s="70">
        <v>69.312100000000001</v>
      </c>
    </row>
    <row r="120" spans="1:9" x14ac:dyDescent="0.2">
      <c r="A120" s="68">
        <v>42383</v>
      </c>
      <c r="B120" s="69" t="s">
        <v>185</v>
      </c>
      <c r="C120" s="69">
        <v>11.1</v>
      </c>
      <c r="D120" s="70"/>
      <c r="E120" s="70">
        <v>74.671899999999994</v>
      </c>
      <c r="F120" s="69">
        <f t="shared" si="4"/>
        <v>11.2</v>
      </c>
      <c r="G120" s="70"/>
      <c r="H120" s="70">
        <v>71.067700000000002</v>
      </c>
    </row>
    <row r="121" spans="1:9" x14ac:dyDescent="0.2">
      <c r="A121" s="68">
        <v>42383</v>
      </c>
      <c r="B121" s="69" t="s">
        <v>186</v>
      </c>
      <c r="C121" s="69">
        <v>14.1</v>
      </c>
      <c r="D121" s="70"/>
      <c r="E121" s="70">
        <v>69.610900000000001</v>
      </c>
      <c r="F121" s="69">
        <f t="shared" si="4"/>
        <v>14.2</v>
      </c>
      <c r="G121" s="70"/>
      <c r="H121" s="70">
        <v>69.671099999999996</v>
      </c>
    </row>
    <row r="122" spans="1:9" x14ac:dyDescent="0.2">
      <c r="A122" s="68">
        <v>42383</v>
      </c>
      <c r="B122" s="69" t="s">
        <v>187</v>
      </c>
      <c r="C122" s="69">
        <v>12.1</v>
      </c>
      <c r="D122" s="70"/>
      <c r="E122" s="70">
        <v>73.093199999999996</v>
      </c>
      <c r="F122" s="69">
        <f t="shared" si="4"/>
        <v>12.2</v>
      </c>
      <c r="G122" s="70"/>
      <c r="H122" s="70">
        <v>73.564899999999994</v>
      </c>
    </row>
    <row r="123" spans="1:9" x14ac:dyDescent="0.2">
      <c r="A123" s="68">
        <v>42383</v>
      </c>
      <c r="B123" s="69" t="s">
        <v>188</v>
      </c>
      <c r="C123" s="69">
        <v>9.1</v>
      </c>
      <c r="D123" s="70"/>
      <c r="E123" s="70">
        <v>72.453599999999994</v>
      </c>
      <c r="F123" s="69">
        <f t="shared" si="4"/>
        <v>9.1999999999999993</v>
      </c>
      <c r="G123" s="70"/>
      <c r="H123" s="70">
        <v>73.158699999999996</v>
      </c>
    </row>
    <row r="124" spans="1:9" x14ac:dyDescent="0.2">
      <c r="A124" s="68">
        <v>42383</v>
      </c>
      <c r="B124" s="69" t="s">
        <v>189</v>
      </c>
      <c r="C124" s="69">
        <v>15.1</v>
      </c>
      <c r="D124" s="70"/>
      <c r="E124" s="70">
        <v>69.343699999999998</v>
      </c>
      <c r="F124" s="69">
        <f t="shared" si="4"/>
        <v>15.2</v>
      </c>
      <c r="G124" s="70"/>
      <c r="H124" s="70">
        <v>67.389600000000002</v>
      </c>
    </row>
    <row r="125" spans="1:9" x14ac:dyDescent="0.2">
      <c r="A125" s="68">
        <v>42383</v>
      </c>
      <c r="B125" s="69" t="s">
        <v>190</v>
      </c>
      <c r="C125" s="69">
        <v>6.1</v>
      </c>
      <c r="D125" s="70"/>
      <c r="E125" s="70">
        <v>72.7286</v>
      </c>
      <c r="F125" s="69">
        <f t="shared" si="4"/>
        <v>6.1999999999999993</v>
      </c>
      <c r="G125" s="70"/>
      <c r="H125" s="70">
        <v>71.090299999999999</v>
      </c>
    </row>
    <row r="126" spans="1:9" x14ac:dyDescent="0.2">
      <c r="A126" s="68">
        <v>42383</v>
      </c>
      <c r="B126" s="69" t="s">
        <v>71</v>
      </c>
      <c r="C126" s="69">
        <v>10.1</v>
      </c>
      <c r="D126" s="70"/>
      <c r="E126" s="70">
        <v>76.7547</v>
      </c>
      <c r="F126" s="69">
        <f t="shared" si="4"/>
        <v>10.199999999999999</v>
      </c>
      <c r="G126" s="70"/>
      <c r="H126" s="70">
        <v>76.347399999999993</v>
      </c>
    </row>
    <row r="128" spans="1:9" ht="12.75" x14ac:dyDescent="0.2">
      <c r="A128" s="56" t="s">
        <v>192</v>
      </c>
      <c r="B128" s="57" t="s">
        <v>59</v>
      </c>
      <c r="C128" s="58" t="s">
        <v>51</v>
      </c>
      <c r="D128" s="59" t="s">
        <v>60</v>
      </c>
      <c r="E128" s="59" t="s">
        <v>61</v>
      </c>
      <c r="F128" s="60" t="s">
        <v>51</v>
      </c>
      <c r="G128" s="59" t="s">
        <v>60</v>
      </c>
      <c r="H128" s="59" t="s">
        <v>62</v>
      </c>
    </row>
    <row r="129" spans="1:9" x14ac:dyDescent="0.2">
      <c r="A129" s="62" t="s">
        <v>80</v>
      </c>
      <c r="B129" s="63" t="s">
        <v>72</v>
      </c>
      <c r="C129" s="64" t="s">
        <v>73</v>
      </c>
      <c r="D129" s="64" t="s">
        <v>73</v>
      </c>
      <c r="E129" s="65" t="s">
        <v>74</v>
      </c>
      <c r="F129" s="62" t="s">
        <v>75</v>
      </c>
      <c r="G129" s="62" t="s">
        <v>75</v>
      </c>
      <c r="H129" s="65" t="s">
        <v>74</v>
      </c>
    </row>
    <row r="130" spans="1:9" x14ac:dyDescent="0.2">
      <c r="A130" s="68">
        <v>42409</v>
      </c>
      <c r="B130" s="69" t="s">
        <v>193</v>
      </c>
      <c r="C130" s="69">
        <v>18.100000000000001</v>
      </c>
      <c r="D130" s="70"/>
      <c r="E130" s="70">
        <v>69.340599999999995</v>
      </c>
      <c r="F130" s="69">
        <f t="shared" ref="F130:F150" si="5">C130+0.1</f>
        <v>18.200000000000003</v>
      </c>
      <c r="G130" s="70"/>
      <c r="H130" s="70">
        <v>70.714600000000004</v>
      </c>
    </row>
    <row r="131" spans="1:9" x14ac:dyDescent="0.2">
      <c r="A131" s="68">
        <v>42409</v>
      </c>
      <c r="B131" s="69" t="s">
        <v>194</v>
      </c>
      <c r="C131" s="69">
        <v>15.1</v>
      </c>
      <c r="D131" s="70"/>
      <c r="E131" s="70">
        <v>69.340400000000002</v>
      </c>
      <c r="F131" s="69">
        <f t="shared" si="5"/>
        <v>15.2</v>
      </c>
      <c r="G131" s="70"/>
      <c r="H131" s="70">
        <v>67.457899999999995</v>
      </c>
    </row>
    <row r="132" spans="1:9" x14ac:dyDescent="0.2">
      <c r="A132" s="68">
        <v>42409</v>
      </c>
      <c r="B132" s="69" t="s">
        <v>195</v>
      </c>
      <c r="C132" s="69">
        <v>7.1</v>
      </c>
      <c r="D132" s="70"/>
      <c r="E132" s="70">
        <v>73.390199999999993</v>
      </c>
      <c r="F132" s="69">
        <f t="shared" si="5"/>
        <v>7.1999999999999993</v>
      </c>
      <c r="G132" s="70"/>
      <c r="H132" s="70">
        <v>73.195300000000003</v>
      </c>
    </row>
    <row r="133" spans="1:9" x14ac:dyDescent="0.2">
      <c r="A133" s="68">
        <v>42409</v>
      </c>
      <c r="B133" s="69" t="s">
        <v>198</v>
      </c>
      <c r="C133" s="69">
        <v>16.100000000000001</v>
      </c>
      <c r="D133" s="70"/>
      <c r="E133" s="70">
        <v>69.185199999999995</v>
      </c>
      <c r="F133" s="69">
        <f t="shared" si="5"/>
        <v>16.200000000000003</v>
      </c>
      <c r="G133" s="70"/>
      <c r="H133" s="70">
        <v>69.920500000000004</v>
      </c>
    </row>
    <row r="134" spans="1:9" x14ac:dyDescent="0.2">
      <c r="A134" s="68">
        <v>42409</v>
      </c>
      <c r="B134" s="69" t="s">
        <v>199</v>
      </c>
      <c r="C134" s="69">
        <v>23.1</v>
      </c>
      <c r="D134" s="70"/>
      <c r="E134" s="70">
        <v>72.087400000000002</v>
      </c>
      <c r="F134" s="69">
        <f t="shared" si="5"/>
        <v>23.200000000000003</v>
      </c>
      <c r="G134" s="70"/>
      <c r="H134" s="70">
        <v>71.133799999999994</v>
      </c>
    </row>
    <row r="135" spans="1:9" x14ac:dyDescent="0.2">
      <c r="A135" s="68">
        <v>42409</v>
      </c>
      <c r="B135" s="69" t="s">
        <v>200</v>
      </c>
      <c r="C135" s="69">
        <v>8.1</v>
      </c>
      <c r="D135" s="70"/>
      <c r="E135" s="70">
        <v>74.088999999999999</v>
      </c>
      <c r="F135" s="69">
        <f t="shared" si="5"/>
        <v>8.1999999999999993</v>
      </c>
      <c r="G135" s="70"/>
      <c r="H135" s="70">
        <v>68.717399999999998</v>
      </c>
    </row>
    <row r="136" spans="1:9" x14ac:dyDescent="0.2">
      <c r="A136" s="68">
        <v>42409</v>
      </c>
      <c r="B136" s="69" t="s">
        <v>204</v>
      </c>
      <c r="C136" s="69">
        <v>13.1</v>
      </c>
      <c r="D136" s="70"/>
      <c r="E136" s="70">
        <v>69.135999999999996</v>
      </c>
      <c r="F136" s="69">
        <f t="shared" si="5"/>
        <v>13.2</v>
      </c>
      <c r="G136" s="70"/>
      <c r="H136" s="70">
        <v>69.201999999999998</v>
      </c>
      <c r="I136" s="72" t="s">
        <v>95</v>
      </c>
    </row>
    <row r="137" spans="1:9" x14ac:dyDescent="0.2">
      <c r="A137" s="68">
        <v>42409</v>
      </c>
      <c r="B137" s="69" t="s">
        <v>205</v>
      </c>
      <c r="C137" s="69">
        <v>1.1000000000000001</v>
      </c>
      <c r="D137" s="70"/>
      <c r="E137" s="70">
        <v>71.272800000000004</v>
      </c>
      <c r="F137" s="69">
        <f t="shared" si="5"/>
        <v>1.2000000000000002</v>
      </c>
      <c r="G137" s="70"/>
      <c r="H137" s="70">
        <v>63.832599999999999</v>
      </c>
    </row>
    <row r="138" spans="1:9" x14ac:dyDescent="0.2">
      <c r="A138" s="68">
        <v>42409</v>
      </c>
      <c r="B138" s="69" t="s">
        <v>201</v>
      </c>
      <c r="C138" s="69">
        <v>22.1</v>
      </c>
      <c r="D138" s="70"/>
      <c r="E138" s="70">
        <v>68.665199999999999</v>
      </c>
      <c r="F138" s="69">
        <f t="shared" si="5"/>
        <v>22.200000000000003</v>
      </c>
      <c r="G138" s="70"/>
      <c r="H138" s="70">
        <v>71.303700000000006</v>
      </c>
    </row>
    <row r="139" spans="1:9" x14ac:dyDescent="0.2">
      <c r="A139" s="68">
        <v>42409</v>
      </c>
      <c r="B139" s="69" t="s">
        <v>202</v>
      </c>
      <c r="C139" s="69">
        <v>4.0999999999999996</v>
      </c>
      <c r="D139" s="70"/>
      <c r="E139" s="70">
        <v>71.524199999999993</v>
      </c>
      <c r="F139" s="69">
        <f t="shared" si="5"/>
        <v>4.1999999999999993</v>
      </c>
      <c r="G139" s="70"/>
      <c r="H139" s="70">
        <v>67.241900000000001</v>
      </c>
    </row>
    <row r="140" spans="1:9" x14ac:dyDescent="0.2">
      <c r="A140" s="68">
        <v>42409</v>
      </c>
      <c r="B140" s="69" t="s">
        <v>196</v>
      </c>
      <c r="C140" s="69">
        <v>20.100000000000001</v>
      </c>
      <c r="D140" s="70"/>
      <c r="E140" s="70">
        <v>71.891099999999994</v>
      </c>
      <c r="F140" s="69">
        <f t="shared" si="5"/>
        <v>20.200000000000003</v>
      </c>
      <c r="G140" s="70"/>
      <c r="H140" s="70">
        <v>73.728700000000003</v>
      </c>
    </row>
    <row r="141" spans="1:9" x14ac:dyDescent="0.2">
      <c r="A141" s="68">
        <v>42409</v>
      </c>
      <c r="B141" s="69" t="s">
        <v>206</v>
      </c>
      <c r="C141" s="69">
        <v>6.1</v>
      </c>
      <c r="D141" s="70"/>
      <c r="E141" s="70">
        <v>72.055899999999994</v>
      </c>
      <c r="F141" s="69">
        <f t="shared" si="5"/>
        <v>6.1999999999999993</v>
      </c>
      <c r="G141" s="70"/>
      <c r="H141" s="70">
        <v>70.528999999999996</v>
      </c>
    </row>
    <row r="142" spans="1:9" x14ac:dyDescent="0.2">
      <c r="A142" s="68">
        <v>42409</v>
      </c>
      <c r="B142" s="69" t="s">
        <v>207</v>
      </c>
      <c r="C142" s="69">
        <v>14.1</v>
      </c>
      <c r="D142" s="70"/>
      <c r="E142" s="70">
        <v>69.217399999999998</v>
      </c>
      <c r="F142" s="69">
        <f t="shared" si="5"/>
        <v>14.2</v>
      </c>
      <c r="G142" s="70"/>
      <c r="H142" s="70">
        <v>69.470100000000002</v>
      </c>
    </row>
    <row r="143" spans="1:9" x14ac:dyDescent="0.2">
      <c r="A143" s="68">
        <v>42409</v>
      </c>
      <c r="B143" s="69" t="s">
        <v>203</v>
      </c>
      <c r="C143" s="69">
        <v>9.1</v>
      </c>
      <c r="D143" s="70"/>
      <c r="E143" s="70">
        <v>72.248900000000006</v>
      </c>
      <c r="F143" s="69">
        <f t="shared" si="5"/>
        <v>9.1999999999999993</v>
      </c>
      <c r="G143" s="70"/>
      <c r="H143" s="70">
        <v>73.108699999999999</v>
      </c>
    </row>
    <row r="144" spans="1:9" x14ac:dyDescent="0.2">
      <c r="A144" s="68">
        <v>42409</v>
      </c>
      <c r="B144" s="69" t="s">
        <v>208</v>
      </c>
      <c r="C144" s="69">
        <v>24.1</v>
      </c>
      <c r="D144" s="70"/>
      <c r="E144" s="70">
        <v>71.644199999999998</v>
      </c>
      <c r="F144" s="69">
        <f t="shared" si="5"/>
        <v>24.200000000000003</v>
      </c>
      <c r="G144" s="70"/>
      <c r="H144" s="70">
        <v>71.113100000000003</v>
      </c>
    </row>
    <row r="145" spans="1:8" x14ac:dyDescent="0.2">
      <c r="A145" s="68">
        <v>42409</v>
      </c>
      <c r="B145" s="69" t="s">
        <v>209</v>
      </c>
      <c r="C145" s="69">
        <v>12.1</v>
      </c>
      <c r="D145" s="70"/>
      <c r="E145" s="70">
        <v>73.162700000000001</v>
      </c>
      <c r="F145" s="69">
        <f t="shared" si="5"/>
        <v>12.2</v>
      </c>
      <c r="G145" s="70"/>
      <c r="H145" s="70">
        <v>73.508899999999997</v>
      </c>
    </row>
    <row r="146" spans="1:8" x14ac:dyDescent="0.2">
      <c r="A146" s="68">
        <v>42409</v>
      </c>
      <c r="B146" s="69" t="s">
        <v>210</v>
      </c>
      <c r="C146" s="69">
        <v>21.1</v>
      </c>
      <c r="D146" s="70"/>
      <c r="E146" s="70">
        <v>74.068399999999997</v>
      </c>
      <c r="F146" s="69">
        <f t="shared" si="5"/>
        <v>21.200000000000003</v>
      </c>
      <c r="G146" s="70"/>
      <c r="H146" s="70">
        <v>72.054000000000002</v>
      </c>
    </row>
    <row r="147" spans="1:8" x14ac:dyDescent="0.2">
      <c r="A147" s="68">
        <v>42409</v>
      </c>
      <c r="B147" s="69" t="s">
        <v>197</v>
      </c>
      <c r="C147" s="69">
        <v>19.100000000000001</v>
      </c>
      <c r="D147" s="70"/>
      <c r="E147" s="70">
        <v>72.761200000000002</v>
      </c>
      <c r="F147" s="69">
        <f t="shared" si="5"/>
        <v>19.200000000000003</v>
      </c>
      <c r="G147" s="70"/>
      <c r="H147" s="70">
        <v>72.292299999999997</v>
      </c>
    </row>
    <row r="148" spans="1:8" x14ac:dyDescent="0.2">
      <c r="A148" s="68">
        <v>42409</v>
      </c>
      <c r="B148" s="69" t="s">
        <v>211</v>
      </c>
      <c r="C148" s="69">
        <v>11.1</v>
      </c>
      <c r="D148" s="70"/>
      <c r="E148" s="70">
        <v>74.568799999999996</v>
      </c>
      <c r="F148" s="69">
        <f t="shared" si="5"/>
        <v>11.2</v>
      </c>
      <c r="G148" s="70"/>
      <c r="H148" s="70">
        <v>70.6952</v>
      </c>
    </row>
    <row r="149" spans="1:8" x14ac:dyDescent="0.2">
      <c r="A149" s="68">
        <v>42409</v>
      </c>
      <c r="B149" s="69" t="s">
        <v>212</v>
      </c>
      <c r="C149" s="69">
        <v>26.1</v>
      </c>
      <c r="D149" s="70"/>
      <c r="E149" s="70">
        <v>72.064099999999996</v>
      </c>
      <c r="F149" s="69">
        <f t="shared" si="5"/>
        <v>26.200000000000003</v>
      </c>
      <c r="G149" s="70"/>
      <c r="H149" s="70">
        <v>68.5</v>
      </c>
    </row>
    <row r="150" spans="1:8" x14ac:dyDescent="0.2">
      <c r="A150" s="68">
        <v>42409</v>
      </c>
      <c r="B150" s="69" t="s">
        <v>71</v>
      </c>
      <c r="C150" s="69">
        <v>10.1</v>
      </c>
      <c r="D150" s="70"/>
      <c r="E150" s="70">
        <v>76.769300000000001</v>
      </c>
      <c r="F150" s="69">
        <f t="shared" si="5"/>
        <v>10.199999999999999</v>
      </c>
      <c r="G150" s="70"/>
      <c r="H150" s="70">
        <v>76.362099999999998</v>
      </c>
    </row>
    <row r="152" spans="1:8" ht="12.75" x14ac:dyDescent="0.2">
      <c r="A152" s="56" t="s">
        <v>213</v>
      </c>
      <c r="B152" s="57" t="s">
        <v>59</v>
      </c>
      <c r="C152" s="58" t="s">
        <v>51</v>
      </c>
      <c r="D152" s="59" t="s">
        <v>60</v>
      </c>
      <c r="E152" s="59" t="s">
        <v>61</v>
      </c>
      <c r="F152" s="60" t="s">
        <v>51</v>
      </c>
      <c r="G152" s="59" t="s">
        <v>60</v>
      </c>
      <c r="H152" s="59" t="s">
        <v>62</v>
      </c>
    </row>
    <row r="153" spans="1:8" x14ac:dyDescent="0.2">
      <c r="A153" s="62" t="s">
        <v>80</v>
      </c>
      <c r="B153" s="63" t="s">
        <v>72</v>
      </c>
      <c r="C153" s="64" t="s">
        <v>73</v>
      </c>
      <c r="D153" s="64" t="s">
        <v>73</v>
      </c>
      <c r="E153" s="65" t="s">
        <v>74</v>
      </c>
      <c r="F153" s="62" t="s">
        <v>75</v>
      </c>
      <c r="G153" s="62" t="s">
        <v>75</v>
      </c>
      <c r="H153" s="65" t="s">
        <v>74</v>
      </c>
    </row>
    <row r="154" spans="1:8" x14ac:dyDescent="0.2">
      <c r="A154" s="68">
        <v>42423</v>
      </c>
      <c r="B154" s="69" t="s">
        <v>221</v>
      </c>
      <c r="C154" s="69">
        <v>19.100000000000001</v>
      </c>
      <c r="D154" s="70"/>
      <c r="E154" s="70">
        <v>72.210800000000006</v>
      </c>
      <c r="F154" s="69">
        <f t="shared" ref="F154:F174" si="6">C154+0.1</f>
        <v>19.200000000000003</v>
      </c>
      <c r="G154" s="70"/>
      <c r="H154" s="70">
        <v>72.240200000000002</v>
      </c>
    </row>
    <row r="155" spans="1:8" x14ac:dyDescent="0.2">
      <c r="A155" s="68">
        <v>42423</v>
      </c>
      <c r="B155" s="69" t="s">
        <v>222</v>
      </c>
      <c r="C155" s="69">
        <v>1.1000000000000001</v>
      </c>
      <c r="D155" s="70"/>
      <c r="E155" s="70">
        <v>71.322699999999998</v>
      </c>
      <c r="F155" s="69">
        <f t="shared" si="6"/>
        <v>1.2000000000000002</v>
      </c>
      <c r="G155" s="70"/>
      <c r="H155" s="70">
        <v>63.862900000000003</v>
      </c>
    </row>
    <row r="156" spans="1:8" x14ac:dyDescent="0.2">
      <c r="A156" s="68">
        <v>42423</v>
      </c>
      <c r="B156" s="69" t="s">
        <v>223</v>
      </c>
      <c r="C156" s="69">
        <v>10.1</v>
      </c>
      <c r="D156" s="70"/>
      <c r="E156" s="70">
        <v>73.674000000000007</v>
      </c>
      <c r="F156" s="69">
        <f t="shared" si="6"/>
        <v>10.199999999999999</v>
      </c>
      <c r="G156" s="70"/>
      <c r="H156" s="70">
        <v>72.931899999999999</v>
      </c>
    </row>
    <row r="157" spans="1:8" x14ac:dyDescent="0.2">
      <c r="A157" s="68">
        <v>42423</v>
      </c>
      <c r="B157" s="69" t="s">
        <v>224</v>
      </c>
      <c r="C157" s="69">
        <v>4.0999999999999996</v>
      </c>
      <c r="D157" s="70"/>
      <c r="E157" s="70">
        <v>71.991399999999999</v>
      </c>
      <c r="F157" s="69">
        <f t="shared" si="6"/>
        <v>4.1999999999999993</v>
      </c>
      <c r="G157" s="70"/>
      <c r="H157" s="70">
        <v>67.513599999999997</v>
      </c>
    </row>
    <row r="158" spans="1:8" x14ac:dyDescent="0.2">
      <c r="A158" s="68">
        <v>42423</v>
      </c>
      <c r="B158" s="69" t="s">
        <v>225</v>
      </c>
      <c r="C158" s="69">
        <v>15.1</v>
      </c>
      <c r="D158" s="70"/>
      <c r="E158" s="70">
        <v>69.145099999999999</v>
      </c>
      <c r="F158" s="69">
        <f t="shared" si="6"/>
        <v>15.2</v>
      </c>
      <c r="G158" s="70"/>
      <c r="H158" s="70">
        <v>67.3767</v>
      </c>
    </row>
    <row r="159" spans="1:8" x14ac:dyDescent="0.2">
      <c r="A159" s="68">
        <v>42423</v>
      </c>
      <c r="B159" s="69" t="s">
        <v>215</v>
      </c>
      <c r="C159" s="69">
        <v>24.1</v>
      </c>
      <c r="D159" s="70"/>
      <c r="E159" s="70">
        <v>71.942400000000006</v>
      </c>
      <c r="F159" s="69">
        <f t="shared" si="6"/>
        <v>24.200000000000003</v>
      </c>
      <c r="G159" s="70"/>
      <c r="H159" s="70">
        <v>71.166700000000006</v>
      </c>
    </row>
    <row r="160" spans="1:8" x14ac:dyDescent="0.2">
      <c r="A160" s="68">
        <v>42423</v>
      </c>
      <c r="B160" s="69" t="s">
        <v>214</v>
      </c>
      <c r="C160" s="69">
        <v>21.1</v>
      </c>
      <c r="D160" s="70"/>
      <c r="E160" s="70">
        <v>74.074399999999997</v>
      </c>
      <c r="F160" s="69">
        <f t="shared" si="6"/>
        <v>21.200000000000003</v>
      </c>
      <c r="G160" s="70"/>
      <c r="H160" s="70">
        <v>72.230099999999993</v>
      </c>
    </row>
    <row r="161" spans="1:8" x14ac:dyDescent="0.2">
      <c r="A161" s="68">
        <v>42423</v>
      </c>
      <c r="B161" s="69" t="s">
        <v>216</v>
      </c>
      <c r="C161" s="69">
        <v>12.1</v>
      </c>
      <c r="D161" s="70"/>
      <c r="E161" s="70">
        <v>73.189099999999996</v>
      </c>
      <c r="F161" s="69">
        <f t="shared" si="6"/>
        <v>12.2</v>
      </c>
      <c r="G161" s="70"/>
      <c r="H161" s="70">
        <v>73.584699999999998</v>
      </c>
    </row>
    <row r="162" spans="1:8" x14ac:dyDescent="0.2">
      <c r="A162" s="68">
        <v>42423</v>
      </c>
      <c r="B162" s="69" t="s">
        <v>217</v>
      </c>
      <c r="C162" s="69">
        <v>13.1</v>
      </c>
      <c r="D162" s="70"/>
      <c r="E162" s="70">
        <v>69.593000000000004</v>
      </c>
      <c r="F162" s="69">
        <f t="shared" si="6"/>
        <v>13.2</v>
      </c>
      <c r="G162" s="70"/>
      <c r="H162" s="70">
        <v>69.557500000000005</v>
      </c>
    </row>
    <row r="163" spans="1:8" x14ac:dyDescent="0.2">
      <c r="A163" s="68">
        <v>42423</v>
      </c>
      <c r="B163" s="69" t="s">
        <v>218</v>
      </c>
      <c r="C163" s="69">
        <v>8.1</v>
      </c>
      <c r="D163" s="70"/>
      <c r="E163" s="70">
        <v>74.277699999999996</v>
      </c>
      <c r="F163" s="69">
        <f t="shared" si="6"/>
        <v>8.1999999999999993</v>
      </c>
      <c r="G163" s="70"/>
      <c r="H163" s="70">
        <v>68.657700000000006</v>
      </c>
    </row>
    <row r="164" spans="1:8" x14ac:dyDescent="0.2">
      <c r="A164" s="68">
        <v>42423</v>
      </c>
      <c r="B164" s="69" t="s">
        <v>219</v>
      </c>
      <c r="C164" s="69">
        <v>6.1</v>
      </c>
      <c r="D164" s="70"/>
      <c r="E164" s="70">
        <v>72.456500000000005</v>
      </c>
      <c r="F164" s="69">
        <f t="shared" si="6"/>
        <v>6.1999999999999993</v>
      </c>
      <c r="G164" s="70"/>
      <c r="H164" s="70">
        <v>70.566900000000004</v>
      </c>
    </row>
    <row r="165" spans="1:8" x14ac:dyDescent="0.2">
      <c r="A165" s="68">
        <v>42423</v>
      </c>
      <c r="B165" s="69" t="s">
        <v>220</v>
      </c>
      <c r="C165" s="69">
        <v>11.1</v>
      </c>
      <c r="D165" s="70"/>
      <c r="E165" s="70">
        <v>74.198800000000006</v>
      </c>
      <c r="F165" s="69">
        <f t="shared" si="6"/>
        <v>11.2</v>
      </c>
      <c r="G165" s="70"/>
      <c r="H165" s="70">
        <v>70.667900000000003</v>
      </c>
    </row>
    <row r="166" spans="1:8" x14ac:dyDescent="0.2">
      <c r="A166" s="68">
        <v>42423</v>
      </c>
      <c r="B166" s="69" t="s">
        <v>226</v>
      </c>
      <c r="C166" s="69">
        <v>22.1</v>
      </c>
      <c r="D166" s="70"/>
      <c r="E166" s="70">
        <v>69.033600000000007</v>
      </c>
      <c r="F166" s="69">
        <f t="shared" si="6"/>
        <v>22.200000000000003</v>
      </c>
      <c r="G166" s="70"/>
      <c r="H166" s="70">
        <v>71.423400000000001</v>
      </c>
    </row>
    <row r="167" spans="1:8" x14ac:dyDescent="0.2">
      <c r="A167" s="68">
        <v>42423</v>
      </c>
      <c r="B167" s="69" t="s">
        <v>227</v>
      </c>
      <c r="C167" s="69">
        <v>20.100000000000001</v>
      </c>
      <c r="D167" s="70"/>
      <c r="E167" s="70">
        <v>71.858500000000006</v>
      </c>
      <c r="F167" s="69">
        <f t="shared" si="6"/>
        <v>20.200000000000003</v>
      </c>
      <c r="G167" s="70"/>
      <c r="H167" s="70">
        <v>74.0197</v>
      </c>
    </row>
    <row r="168" spans="1:8" x14ac:dyDescent="0.2">
      <c r="A168" s="68">
        <v>42423</v>
      </c>
      <c r="B168" s="69" t="s">
        <v>228</v>
      </c>
      <c r="C168" s="69">
        <v>16.100000000000001</v>
      </c>
      <c r="D168" s="70"/>
      <c r="E168" s="70">
        <v>69.137799999999999</v>
      </c>
      <c r="F168" s="69">
        <f t="shared" si="6"/>
        <v>16.200000000000003</v>
      </c>
      <c r="G168" s="70"/>
      <c r="H168" s="70">
        <v>69.891800000000003</v>
      </c>
    </row>
    <row r="169" spans="1:8" x14ac:dyDescent="0.2">
      <c r="A169" s="68">
        <v>42423</v>
      </c>
      <c r="B169" s="69" t="s">
        <v>229</v>
      </c>
      <c r="C169" s="69">
        <v>14.1</v>
      </c>
      <c r="D169" s="70"/>
      <c r="E169" s="70">
        <v>69.185299999999998</v>
      </c>
      <c r="F169" s="69">
        <f t="shared" si="6"/>
        <v>14.2</v>
      </c>
      <c r="G169" s="70"/>
      <c r="H169" s="70">
        <v>69.433899999999994</v>
      </c>
    </row>
    <row r="170" spans="1:8" x14ac:dyDescent="0.2">
      <c r="A170" s="68">
        <v>42423</v>
      </c>
      <c r="B170" s="69" t="s">
        <v>230</v>
      </c>
      <c r="C170" s="69">
        <v>9.1</v>
      </c>
      <c r="D170" s="70"/>
      <c r="E170" s="70">
        <v>72.390799999999999</v>
      </c>
      <c r="F170" s="69">
        <f t="shared" si="6"/>
        <v>9.1999999999999993</v>
      </c>
      <c r="G170" s="70"/>
      <c r="H170" s="70">
        <v>73.143299999999996</v>
      </c>
    </row>
    <row r="171" spans="1:8" x14ac:dyDescent="0.2">
      <c r="A171" s="68">
        <v>42423</v>
      </c>
      <c r="B171" s="69" t="s">
        <v>231</v>
      </c>
      <c r="C171" s="69">
        <v>18.100000000000001</v>
      </c>
      <c r="D171" s="70"/>
      <c r="E171" s="70">
        <v>69.0501</v>
      </c>
      <c r="F171" s="69">
        <f t="shared" si="6"/>
        <v>18.200000000000003</v>
      </c>
      <c r="G171" s="70"/>
      <c r="H171" s="70">
        <v>70.613200000000006</v>
      </c>
    </row>
    <row r="172" spans="1:8" x14ac:dyDescent="0.2">
      <c r="A172" s="68">
        <v>42423</v>
      </c>
      <c r="B172" s="69" t="s">
        <v>232</v>
      </c>
      <c r="C172" s="69">
        <v>23.1</v>
      </c>
      <c r="D172" s="70"/>
      <c r="E172" s="70">
        <v>72.055400000000006</v>
      </c>
      <c r="F172" s="69">
        <f t="shared" si="6"/>
        <v>23.200000000000003</v>
      </c>
      <c r="G172" s="70"/>
      <c r="H172" s="70">
        <v>71.131900000000002</v>
      </c>
    </row>
    <row r="173" spans="1:8" x14ac:dyDescent="0.2">
      <c r="A173" s="68">
        <v>42423</v>
      </c>
      <c r="B173" s="69" t="s">
        <v>233</v>
      </c>
      <c r="C173" s="69">
        <v>7.1</v>
      </c>
      <c r="D173" s="70"/>
      <c r="E173" s="70">
        <v>73.894000000000005</v>
      </c>
      <c r="F173" s="69">
        <f t="shared" si="6"/>
        <v>7.1999999999999993</v>
      </c>
      <c r="G173" s="70"/>
      <c r="H173" s="70">
        <v>73.646900000000002</v>
      </c>
    </row>
    <row r="174" spans="1:8" x14ac:dyDescent="0.2">
      <c r="A174" s="68">
        <v>42423</v>
      </c>
      <c r="B174" s="69" t="s">
        <v>71</v>
      </c>
      <c r="C174" s="69">
        <v>26.1</v>
      </c>
      <c r="D174" s="70"/>
      <c r="E174" s="70">
        <v>75.101600000000005</v>
      </c>
      <c r="F174" s="69">
        <f t="shared" si="6"/>
        <v>26.200000000000003</v>
      </c>
      <c r="G174" s="70"/>
      <c r="H174" s="70">
        <v>72.168300000000002</v>
      </c>
    </row>
    <row r="176" spans="1:8" ht="12.75" x14ac:dyDescent="0.2">
      <c r="A176" s="56" t="s">
        <v>259</v>
      </c>
      <c r="B176" s="57" t="s">
        <v>59</v>
      </c>
      <c r="C176" s="58" t="s">
        <v>51</v>
      </c>
      <c r="D176" s="59" t="s">
        <v>60</v>
      </c>
      <c r="E176" s="59" t="s">
        <v>61</v>
      </c>
      <c r="F176" s="60" t="s">
        <v>51</v>
      </c>
      <c r="G176" s="59" t="s">
        <v>60</v>
      </c>
      <c r="H176" s="59" t="s">
        <v>62</v>
      </c>
    </row>
    <row r="177" spans="1:9" x14ac:dyDescent="0.2">
      <c r="A177" s="62" t="s">
        <v>80</v>
      </c>
      <c r="B177" s="63" t="s">
        <v>72</v>
      </c>
      <c r="C177" s="64" t="s">
        <v>73</v>
      </c>
      <c r="D177" s="64" t="s">
        <v>73</v>
      </c>
      <c r="E177" s="65" t="s">
        <v>74</v>
      </c>
      <c r="F177" s="62" t="s">
        <v>75</v>
      </c>
      <c r="G177" s="62" t="s">
        <v>75</v>
      </c>
      <c r="H177" s="65" t="s">
        <v>74</v>
      </c>
      <c r="I177" s="106" t="s">
        <v>264</v>
      </c>
    </row>
    <row r="178" spans="1:9" x14ac:dyDescent="0.2">
      <c r="A178" s="68">
        <v>42618</v>
      </c>
      <c r="B178" s="69" t="s">
        <v>239</v>
      </c>
      <c r="C178" s="69">
        <v>9.1</v>
      </c>
      <c r="D178" s="70"/>
      <c r="E178" s="70">
        <v>72.313400000000001</v>
      </c>
      <c r="F178" s="69">
        <f t="shared" ref="F178:F198" si="7">C178+0.1</f>
        <v>9.1999999999999993</v>
      </c>
      <c r="G178" s="70"/>
      <c r="H178" s="70">
        <v>73.178200000000004</v>
      </c>
      <c r="I178" s="50" t="s">
        <v>290</v>
      </c>
    </row>
    <row r="179" spans="1:9" x14ac:dyDescent="0.2">
      <c r="A179" s="68">
        <v>42618</v>
      </c>
      <c r="B179" s="69" t="s">
        <v>240</v>
      </c>
      <c r="C179" s="69">
        <v>21.1</v>
      </c>
      <c r="D179" s="70"/>
      <c r="E179" s="70">
        <v>73.800200000000004</v>
      </c>
      <c r="F179" s="69">
        <f t="shared" si="7"/>
        <v>21.200000000000003</v>
      </c>
      <c r="G179" s="70"/>
      <c r="H179" s="70">
        <v>72.063299999999998</v>
      </c>
      <c r="I179" s="50" t="s">
        <v>290</v>
      </c>
    </row>
    <row r="180" spans="1:9" x14ac:dyDescent="0.2">
      <c r="A180" s="68">
        <v>42618</v>
      </c>
      <c r="B180" s="69" t="s">
        <v>241</v>
      </c>
      <c r="C180" s="69">
        <v>10.1</v>
      </c>
      <c r="D180" s="70"/>
      <c r="E180" s="70">
        <v>73.383099999999999</v>
      </c>
      <c r="F180" s="69">
        <f t="shared" si="7"/>
        <v>10.199999999999999</v>
      </c>
      <c r="G180" s="70"/>
      <c r="H180" s="70">
        <v>72.571200000000005</v>
      </c>
    </row>
    <row r="181" spans="1:9" x14ac:dyDescent="0.2">
      <c r="A181" s="68">
        <v>42618</v>
      </c>
      <c r="B181" s="69" t="s">
        <v>242</v>
      </c>
      <c r="C181" s="69">
        <v>18.100000000000001</v>
      </c>
      <c r="D181" s="70"/>
      <c r="E181" s="70">
        <v>69.287499999999994</v>
      </c>
      <c r="F181" s="69">
        <f t="shared" si="7"/>
        <v>18.200000000000003</v>
      </c>
      <c r="G181" s="70"/>
      <c r="H181" s="70">
        <v>70.620999999999995</v>
      </c>
    </row>
    <row r="182" spans="1:9" x14ac:dyDescent="0.2">
      <c r="A182" s="68">
        <v>42618</v>
      </c>
      <c r="B182" s="69" t="s">
        <v>243</v>
      </c>
      <c r="C182" s="69">
        <v>15.1</v>
      </c>
      <c r="D182" s="70"/>
      <c r="E182" s="70">
        <v>69.373900000000006</v>
      </c>
      <c r="F182" s="69">
        <f t="shared" si="7"/>
        <v>15.2</v>
      </c>
      <c r="G182" s="70"/>
      <c r="H182" s="70">
        <v>67.382499999999993</v>
      </c>
    </row>
    <row r="183" spans="1:9" x14ac:dyDescent="0.2">
      <c r="A183" s="68">
        <v>42618</v>
      </c>
      <c r="B183" s="69" t="s">
        <v>244</v>
      </c>
      <c r="C183" s="69">
        <v>23.1</v>
      </c>
      <c r="D183" s="70"/>
      <c r="E183" s="70">
        <v>72.079099999999997</v>
      </c>
      <c r="F183" s="69">
        <f t="shared" si="7"/>
        <v>23.200000000000003</v>
      </c>
      <c r="G183" s="70"/>
      <c r="H183" s="70">
        <v>71.177700000000002</v>
      </c>
    </row>
    <row r="184" spans="1:9" x14ac:dyDescent="0.2">
      <c r="A184" s="68">
        <v>42618</v>
      </c>
      <c r="B184" s="69" t="s">
        <v>245</v>
      </c>
      <c r="C184" s="69">
        <v>6.1</v>
      </c>
      <c r="D184" s="70"/>
      <c r="E184" s="70">
        <v>72.318399999999997</v>
      </c>
      <c r="F184" s="69">
        <f t="shared" si="7"/>
        <v>6.1999999999999993</v>
      </c>
      <c r="G184" s="70"/>
      <c r="H184" s="70">
        <v>70.536500000000004</v>
      </c>
    </row>
    <row r="185" spans="1:9" x14ac:dyDescent="0.2">
      <c r="A185" s="68">
        <v>42618</v>
      </c>
      <c r="B185" s="69" t="s">
        <v>246</v>
      </c>
      <c r="C185" s="69">
        <v>1.1000000000000001</v>
      </c>
      <c r="D185" s="70"/>
      <c r="E185" s="70">
        <v>71.396199999999993</v>
      </c>
      <c r="F185" s="69">
        <f t="shared" si="7"/>
        <v>1.2000000000000002</v>
      </c>
      <c r="G185" s="70"/>
      <c r="H185" s="70">
        <v>63.809899999999999</v>
      </c>
    </row>
    <row r="186" spans="1:9" x14ac:dyDescent="0.2">
      <c r="A186" s="68">
        <v>42618</v>
      </c>
      <c r="B186" s="69" t="s">
        <v>247</v>
      </c>
      <c r="C186" s="69">
        <v>11.1</v>
      </c>
      <c r="D186" s="70"/>
      <c r="E186" s="70">
        <v>74.427300000000002</v>
      </c>
      <c r="F186" s="69">
        <f t="shared" si="7"/>
        <v>11.2</v>
      </c>
      <c r="G186" s="70"/>
      <c r="H186" s="70">
        <v>70.665000000000006</v>
      </c>
    </row>
    <row r="187" spans="1:9" x14ac:dyDescent="0.2">
      <c r="A187" s="68">
        <v>42618</v>
      </c>
      <c r="B187" s="69" t="s">
        <v>248</v>
      </c>
      <c r="C187" s="69">
        <v>16.100000000000001</v>
      </c>
      <c r="D187" s="70"/>
      <c r="E187" s="70">
        <v>69.225800000000007</v>
      </c>
      <c r="F187" s="69">
        <f t="shared" si="7"/>
        <v>16.200000000000003</v>
      </c>
      <c r="G187" s="70"/>
      <c r="H187" s="70">
        <v>69.847899999999996</v>
      </c>
    </row>
    <row r="188" spans="1:9" x14ac:dyDescent="0.2">
      <c r="A188" s="68">
        <v>42618</v>
      </c>
      <c r="B188" s="69" t="s">
        <v>249</v>
      </c>
      <c r="C188" s="69">
        <v>20.100000000000001</v>
      </c>
      <c r="D188" s="70"/>
      <c r="E188" s="70">
        <v>71.478399999999993</v>
      </c>
      <c r="F188" s="69">
        <f t="shared" si="7"/>
        <v>20.200000000000003</v>
      </c>
      <c r="G188" s="70"/>
      <c r="H188" s="70">
        <v>73.700800000000001</v>
      </c>
    </row>
    <row r="189" spans="1:9" x14ac:dyDescent="0.2">
      <c r="A189" s="68">
        <v>42618</v>
      </c>
      <c r="B189" s="69" t="s">
        <v>250</v>
      </c>
      <c r="C189" s="69">
        <v>13.1</v>
      </c>
      <c r="D189" s="70"/>
      <c r="E189" s="70">
        <v>69.713399999999993</v>
      </c>
      <c r="F189" s="69">
        <f t="shared" si="7"/>
        <v>13.2</v>
      </c>
      <c r="G189" s="70"/>
      <c r="H189" s="70">
        <v>69.825299999999999</v>
      </c>
      <c r="I189" s="50" t="s">
        <v>260</v>
      </c>
    </row>
    <row r="190" spans="1:9" x14ac:dyDescent="0.2">
      <c r="A190" s="68">
        <v>42618</v>
      </c>
      <c r="B190" s="69" t="s">
        <v>251</v>
      </c>
      <c r="C190" s="69">
        <v>22.1</v>
      </c>
      <c r="D190" s="70"/>
      <c r="E190" s="70">
        <v>68.850099999999998</v>
      </c>
      <c r="F190" s="69">
        <f t="shared" si="7"/>
        <v>22.200000000000003</v>
      </c>
      <c r="G190" s="70"/>
      <c r="H190" s="70">
        <v>71.341899999999995</v>
      </c>
    </row>
    <row r="191" spans="1:9" x14ac:dyDescent="0.2">
      <c r="A191" s="68">
        <v>42618</v>
      </c>
      <c r="B191" s="69" t="s">
        <v>252</v>
      </c>
      <c r="C191" s="69">
        <v>12.1</v>
      </c>
      <c r="D191" s="70"/>
      <c r="E191" s="70">
        <v>72.932100000000005</v>
      </c>
      <c r="F191" s="69">
        <f t="shared" si="7"/>
        <v>12.2</v>
      </c>
      <c r="G191" s="70"/>
      <c r="H191" s="70">
        <v>73.505499999999998</v>
      </c>
      <c r="I191" s="50" t="s">
        <v>261</v>
      </c>
    </row>
    <row r="192" spans="1:9" x14ac:dyDescent="0.2">
      <c r="A192" s="68">
        <v>42618</v>
      </c>
      <c r="B192" s="69" t="s">
        <v>253</v>
      </c>
      <c r="C192" s="69">
        <v>26.1</v>
      </c>
      <c r="D192" s="70"/>
      <c r="E192" s="70">
        <v>71.588399999999993</v>
      </c>
      <c r="F192" s="69">
        <f t="shared" si="7"/>
        <v>26.200000000000003</v>
      </c>
      <c r="G192" s="70"/>
      <c r="H192" s="70">
        <v>68.377499999999998</v>
      </c>
      <c r="I192" s="50" t="s">
        <v>262</v>
      </c>
    </row>
    <row r="193" spans="1:9" x14ac:dyDescent="0.2">
      <c r="A193" s="68">
        <v>42618</v>
      </c>
      <c r="B193" s="69" t="s">
        <v>254</v>
      </c>
      <c r="C193" s="69">
        <v>19.100000000000001</v>
      </c>
      <c r="D193" s="70"/>
      <c r="E193" s="70">
        <v>72.397999999999996</v>
      </c>
      <c r="F193" s="69">
        <f t="shared" si="7"/>
        <v>19.200000000000003</v>
      </c>
      <c r="G193" s="70"/>
      <c r="H193" s="70">
        <v>72.3078</v>
      </c>
    </row>
    <row r="194" spans="1:9" x14ac:dyDescent="0.2">
      <c r="A194" s="68">
        <v>42618</v>
      </c>
      <c r="B194" s="69" t="s">
        <v>255</v>
      </c>
      <c r="C194" s="69">
        <v>24.1</v>
      </c>
      <c r="D194" s="70"/>
      <c r="E194" s="70">
        <v>71.933899999999994</v>
      </c>
      <c r="F194" s="69">
        <f t="shared" si="7"/>
        <v>24.200000000000003</v>
      </c>
      <c r="G194" s="70"/>
      <c r="H194" s="70">
        <v>71.268000000000001</v>
      </c>
      <c r="I194" s="50" t="s">
        <v>263</v>
      </c>
    </row>
    <row r="195" spans="1:9" x14ac:dyDescent="0.2">
      <c r="A195" s="68">
        <v>42618</v>
      </c>
      <c r="B195" s="69" t="s">
        <v>256</v>
      </c>
      <c r="C195" s="69">
        <v>7.1</v>
      </c>
      <c r="D195" s="70"/>
      <c r="E195" s="70">
        <v>74.003500000000003</v>
      </c>
      <c r="F195" s="69">
        <f t="shared" si="7"/>
        <v>7.1999999999999993</v>
      </c>
      <c r="G195" s="70"/>
      <c r="H195" s="70">
        <v>73.851299999999995</v>
      </c>
    </row>
    <row r="196" spans="1:9" x14ac:dyDescent="0.2">
      <c r="A196" s="68">
        <v>42618</v>
      </c>
      <c r="B196" s="69" t="s">
        <v>257</v>
      </c>
      <c r="C196" s="69">
        <v>4.0999999999999996</v>
      </c>
      <c r="D196" s="70"/>
      <c r="E196" s="70">
        <v>71.6648</v>
      </c>
      <c r="F196" s="69">
        <f t="shared" si="7"/>
        <v>4.1999999999999993</v>
      </c>
      <c r="G196" s="70"/>
      <c r="H196" s="70">
        <v>67.389899999999997</v>
      </c>
      <c r="I196" s="72" t="s">
        <v>95</v>
      </c>
    </row>
    <row r="197" spans="1:9" x14ac:dyDescent="0.2">
      <c r="A197" s="68">
        <v>42618</v>
      </c>
      <c r="B197" s="69" t="s">
        <v>258</v>
      </c>
      <c r="C197" s="69">
        <v>8.1</v>
      </c>
      <c r="D197" s="70"/>
      <c r="E197" s="70">
        <v>74.432400000000001</v>
      </c>
      <c r="F197" s="69">
        <f t="shared" si="7"/>
        <v>8.1999999999999993</v>
      </c>
      <c r="G197" s="70"/>
      <c r="H197" s="70">
        <v>68.930199999999999</v>
      </c>
    </row>
    <row r="198" spans="1:9" x14ac:dyDescent="0.2">
      <c r="A198" s="68">
        <v>42618</v>
      </c>
      <c r="B198" s="69" t="s">
        <v>71</v>
      </c>
      <c r="C198" s="69">
        <v>14.1</v>
      </c>
      <c r="D198" s="70"/>
      <c r="E198" s="70">
        <v>72.555499999999995</v>
      </c>
      <c r="F198" s="69">
        <f t="shared" si="7"/>
        <v>14.2</v>
      </c>
      <c r="G198" s="70"/>
      <c r="H198" s="70">
        <v>73.114000000000004</v>
      </c>
    </row>
    <row r="200" spans="1:9" ht="12.75" x14ac:dyDescent="0.2">
      <c r="A200" s="56" t="s">
        <v>291</v>
      </c>
      <c r="B200" s="57" t="s">
        <v>59</v>
      </c>
      <c r="C200" s="58" t="s">
        <v>51</v>
      </c>
      <c r="D200" s="59" t="s">
        <v>60</v>
      </c>
      <c r="E200" s="59" t="s">
        <v>61</v>
      </c>
      <c r="F200" s="60" t="s">
        <v>51</v>
      </c>
      <c r="G200" s="59" t="s">
        <v>60</v>
      </c>
      <c r="H200" s="59" t="s">
        <v>62</v>
      </c>
    </row>
    <row r="201" spans="1:9" x14ac:dyDescent="0.2">
      <c r="A201" s="62" t="s">
        <v>80</v>
      </c>
      <c r="B201" s="63" t="s">
        <v>72</v>
      </c>
      <c r="C201" s="64" t="s">
        <v>73</v>
      </c>
      <c r="D201" s="64" t="s">
        <v>73</v>
      </c>
      <c r="E201" s="65" t="s">
        <v>74</v>
      </c>
      <c r="F201" s="62" t="s">
        <v>75</v>
      </c>
      <c r="G201" s="62" t="s">
        <v>75</v>
      </c>
      <c r="H201" s="65" t="s">
        <v>74</v>
      </c>
    </row>
    <row r="202" spans="1:9" x14ac:dyDescent="0.2">
      <c r="A202" s="68">
        <v>43026</v>
      </c>
      <c r="B202" s="69" t="s">
        <v>292</v>
      </c>
      <c r="C202" s="69">
        <v>26.1</v>
      </c>
      <c r="D202" s="70"/>
      <c r="E202" s="70">
        <v>71.600700000000003</v>
      </c>
      <c r="F202" s="69">
        <f t="shared" ref="F202:F220" si="8">C202+0.1</f>
        <v>26.200000000000003</v>
      </c>
      <c r="G202" s="70"/>
      <c r="H202" s="70">
        <v>68.438400000000001</v>
      </c>
    </row>
    <row r="203" spans="1:9" x14ac:dyDescent="0.2">
      <c r="A203" s="68">
        <v>43026</v>
      </c>
      <c r="B203" s="69" t="s">
        <v>293</v>
      </c>
      <c r="C203" s="69">
        <v>18.100000000000001</v>
      </c>
      <c r="D203" s="70"/>
      <c r="E203" s="70">
        <v>69.067800000000005</v>
      </c>
      <c r="F203" s="69">
        <f t="shared" si="8"/>
        <v>18.200000000000003</v>
      </c>
      <c r="G203" s="70"/>
      <c r="H203" s="70">
        <v>70.675200000000004</v>
      </c>
    </row>
    <row r="204" spans="1:9" x14ac:dyDescent="0.2">
      <c r="A204" s="68">
        <v>43026</v>
      </c>
      <c r="B204" s="69" t="s">
        <v>294</v>
      </c>
      <c r="C204" s="69">
        <v>4.0999999999999996</v>
      </c>
      <c r="D204" s="70"/>
      <c r="E204" s="70">
        <v>71.523099999999999</v>
      </c>
      <c r="F204" s="69">
        <f t="shared" si="8"/>
        <v>4.1999999999999993</v>
      </c>
      <c r="G204" s="70"/>
      <c r="H204" s="70">
        <v>67.265000000000001</v>
      </c>
    </row>
    <row r="205" spans="1:9" x14ac:dyDescent="0.2">
      <c r="A205" s="68">
        <v>43026</v>
      </c>
      <c r="B205" s="69" t="s">
        <v>295</v>
      </c>
      <c r="C205" s="69">
        <v>15.1</v>
      </c>
      <c r="D205" s="70"/>
      <c r="E205" s="70">
        <v>69.059399999999997</v>
      </c>
      <c r="F205" s="69">
        <f t="shared" si="8"/>
        <v>15.2</v>
      </c>
      <c r="G205" s="70"/>
      <c r="H205" s="70">
        <v>67.386099999999999</v>
      </c>
    </row>
    <row r="206" spans="1:9" x14ac:dyDescent="0.2">
      <c r="A206" s="68">
        <v>43026</v>
      </c>
      <c r="B206" s="69" t="s">
        <v>296</v>
      </c>
      <c r="C206" s="69">
        <v>11.1</v>
      </c>
      <c r="D206" s="70"/>
      <c r="E206" s="70">
        <v>74.164900000000003</v>
      </c>
      <c r="F206" s="69">
        <f t="shared" si="8"/>
        <v>11.2</v>
      </c>
      <c r="G206" s="70"/>
      <c r="H206" s="70">
        <v>70.687399999999997</v>
      </c>
    </row>
    <row r="207" spans="1:9" x14ac:dyDescent="0.2">
      <c r="A207" s="68">
        <v>43026</v>
      </c>
      <c r="B207" s="69" t="s">
        <v>297</v>
      </c>
      <c r="C207" s="69">
        <v>1.1000000000000001</v>
      </c>
      <c r="D207" s="70"/>
      <c r="E207" s="70">
        <v>71.212999999999994</v>
      </c>
      <c r="F207" s="69">
        <f t="shared" si="8"/>
        <v>1.2000000000000002</v>
      </c>
      <c r="G207" s="70"/>
      <c r="H207" s="70">
        <v>63.852600000000002</v>
      </c>
    </row>
    <row r="208" spans="1:9" x14ac:dyDescent="0.2">
      <c r="A208" s="68">
        <v>43026</v>
      </c>
      <c r="B208" s="69" t="s">
        <v>298</v>
      </c>
      <c r="C208" s="69">
        <v>8.1</v>
      </c>
      <c r="D208" s="70"/>
      <c r="E208" s="70">
        <v>74.130099999999999</v>
      </c>
      <c r="F208" s="69">
        <f t="shared" si="8"/>
        <v>8.1999999999999993</v>
      </c>
      <c r="G208" s="70"/>
      <c r="H208" s="70">
        <v>68.701400000000007</v>
      </c>
    </row>
    <row r="209" spans="1:10" x14ac:dyDescent="0.2">
      <c r="A209" s="68">
        <v>43026</v>
      </c>
      <c r="B209" s="69" t="s">
        <v>299</v>
      </c>
      <c r="C209" s="69">
        <v>12.1</v>
      </c>
      <c r="D209" s="70"/>
      <c r="E209" s="70">
        <v>72.982900000000001</v>
      </c>
      <c r="F209" s="69">
        <f t="shared" si="8"/>
        <v>12.2</v>
      </c>
      <c r="G209" s="70"/>
      <c r="H209" s="70">
        <v>73.571799999999996</v>
      </c>
    </row>
    <row r="210" spans="1:10" x14ac:dyDescent="0.2">
      <c r="A210" s="68">
        <v>43026</v>
      </c>
      <c r="B210" s="69" t="s">
        <v>300</v>
      </c>
      <c r="C210" s="69">
        <v>23.1</v>
      </c>
      <c r="D210" s="70"/>
      <c r="E210" s="70">
        <v>72.330699999999993</v>
      </c>
      <c r="F210" s="69">
        <f t="shared" si="8"/>
        <v>23.200000000000003</v>
      </c>
      <c r="G210" s="70"/>
      <c r="H210" s="70">
        <v>71.349500000000006</v>
      </c>
    </row>
    <row r="211" spans="1:10" x14ac:dyDescent="0.2">
      <c r="A211" s="68">
        <v>43026</v>
      </c>
      <c r="B211" s="69" t="s">
        <v>301</v>
      </c>
      <c r="C211" s="69">
        <v>22.1</v>
      </c>
      <c r="D211" s="70"/>
      <c r="E211" s="70">
        <v>69.061700000000002</v>
      </c>
      <c r="F211" s="69">
        <f t="shared" si="8"/>
        <v>22.200000000000003</v>
      </c>
      <c r="G211" s="70"/>
      <c r="H211" s="70">
        <v>71.651499999999999</v>
      </c>
    </row>
    <row r="212" spans="1:10" x14ac:dyDescent="0.2">
      <c r="A212" s="68">
        <v>43026</v>
      </c>
      <c r="B212" s="69" t="s">
        <v>302</v>
      </c>
      <c r="C212" s="69">
        <v>13.1</v>
      </c>
      <c r="D212" s="70"/>
      <c r="E212" s="70">
        <v>69.329800000000006</v>
      </c>
      <c r="F212" s="69">
        <f t="shared" si="8"/>
        <v>13.2</v>
      </c>
      <c r="G212" s="70"/>
      <c r="H212" s="70">
        <v>69.303100000000001</v>
      </c>
    </row>
    <row r="213" spans="1:10" x14ac:dyDescent="0.2">
      <c r="A213" s="68">
        <v>43026</v>
      </c>
      <c r="B213" s="69" t="s">
        <v>303</v>
      </c>
      <c r="C213" s="69">
        <v>7.1</v>
      </c>
      <c r="D213" s="70"/>
      <c r="E213" s="70">
        <v>73.644999999999996</v>
      </c>
      <c r="F213" s="69">
        <f t="shared" si="8"/>
        <v>7.1999999999999993</v>
      </c>
      <c r="G213" s="70"/>
      <c r="H213" s="70">
        <v>73.352199999999996</v>
      </c>
    </row>
    <row r="214" spans="1:10" x14ac:dyDescent="0.2">
      <c r="A214" s="68">
        <v>43026</v>
      </c>
      <c r="B214" s="69" t="s">
        <v>304</v>
      </c>
      <c r="C214" s="69">
        <v>19.100000000000001</v>
      </c>
      <c r="D214" s="70"/>
      <c r="E214" s="70">
        <v>72.286000000000001</v>
      </c>
      <c r="F214" s="69">
        <f t="shared" si="8"/>
        <v>19.200000000000003</v>
      </c>
      <c r="G214" s="70"/>
      <c r="H214" s="70">
        <v>72.371300000000005</v>
      </c>
    </row>
    <row r="215" spans="1:10" x14ac:dyDescent="0.2">
      <c r="A215" s="68">
        <v>43026</v>
      </c>
      <c r="B215" s="69" t="s">
        <v>305</v>
      </c>
      <c r="C215" s="69">
        <v>10.1</v>
      </c>
      <c r="D215" s="70"/>
      <c r="E215" s="70">
        <v>73.317700000000002</v>
      </c>
      <c r="F215" s="69">
        <f t="shared" si="8"/>
        <v>10.199999999999999</v>
      </c>
      <c r="G215" s="70"/>
      <c r="H215" s="70">
        <v>72.734800000000007</v>
      </c>
    </row>
    <row r="216" spans="1:10" x14ac:dyDescent="0.2">
      <c r="A216" s="68">
        <v>43026</v>
      </c>
      <c r="B216" s="69" t="s">
        <v>306</v>
      </c>
      <c r="C216" s="69">
        <v>14.1</v>
      </c>
      <c r="D216" s="70"/>
      <c r="E216" s="70">
        <v>69.1721</v>
      </c>
      <c r="F216" s="69">
        <f t="shared" si="8"/>
        <v>14.2</v>
      </c>
      <c r="G216" s="70"/>
      <c r="H216" s="70">
        <v>69.501900000000006</v>
      </c>
      <c r="I216" s="72" t="s">
        <v>95</v>
      </c>
      <c r="J216" s="50" t="s">
        <v>310</v>
      </c>
    </row>
    <row r="217" spans="1:10" x14ac:dyDescent="0.2">
      <c r="A217" s="68">
        <v>43026</v>
      </c>
      <c r="B217" s="69" t="s">
        <v>307</v>
      </c>
      <c r="C217" s="69">
        <v>20.100000000000001</v>
      </c>
      <c r="D217" s="70"/>
      <c r="E217" s="70">
        <v>71.721000000000004</v>
      </c>
      <c r="F217" s="69">
        <f t="shared" si="8"/>
        <v>20.200000000000003</v>
      </c>
      <c r="G217" s="70"/>
      <c r="H217" s="70">
        <v>73.969899999999996</v>
      </c>
    </row>
    <row r="218" spans="1:10" x14ac:dyDescent="0.2">
      <c r="A218" s="68">
        <v>43026</v>
      </c>
      <c r="B218" s="69" t="s">
        <v>308</v>
      </c>
      <c r="C218" s="69">
        <v>24.1</v>
      </c>
      <c r="D218" s="70"/>
      <c r="E218" s="70">
        <v>71.926500000000004</v>
      </c>
      <c r="F218" s="69">
        <f t="shared" si="8"/>
        <v>24.200000000000003</v>
      </c>
      <c r="G218" s="70"/>
      <c r="H218" s="70">
        <v>71.337299999999999</v>
      </c>
    </row>
    <row r="219" spans="1:10" x14ac:dyDescent="0.2">
      <c r="A219" s="68">
        <v>43026</v>
      </c>
      <c r="B219" s="69" t="s">
        <v>309</v>
      </c>
      <c r="C219" s="69">
        <v>21.1</v>
      </c>
      <c r="D219" s="70"/>
      <c r="E219" s="70">
        <v>73.962199999999996</v>
      </c>
      <c r="F219" s="69">
        <f t="shared" si="8"/>
        <v>21.200000000000003</v>
      </c>
      <c r="G219" s="70"/>
      <c r="H219" s="70">
        <v>72.3279</v>
      </c>
    </row>
    <row r="220" spans="1:10" x14ac:dyDescent="0.2">
      <c r="A220" s="68">
        <v>43026</v>
      </c>
      <c r="B220" s="69" t="s">
        <v>71</v>
      </c>
      <c r="C220" s="69">
        <v>16.100000000000001</v>
      </c>
      <c r="D220" s="70"/>
      <c r="E220" s="70">
        <v>72.495599999999996</v>
      </c>
      <c r="F220" s="69">
        <f t="shared" si="8"/>
        <v>16.200000000000003</v>
      </c>
      <c r="G220" s="70"/>
      <c r="H220" s="70">
        <v>73.534700000000001</v>
      </c>
    </row>
    <row r="222" spans="1:10" ht="12.75" x14ac:dyDescent="0.2">
      <c r="A222" s="56" t="s">
        <v>291</v>
      </c>
      <c r="B222" s="57" t="s">
        <v>59</v>
      </c>
      <c r="C222" s="58" t="s">
        <v>51</v>
      </c>
      <c r="D222" s="59" t="s">
        <v>60</v>
      </c>
      <c r="E222" s="59" t="s">
        <v>61</v>
      </c>
      <c r="F222" s="60" t="s">
        <v>51</v>
      </c>
      <c r="G222" s="59" t="s">
        <v>60</v>
      </c>
      <c r="H222" s="59" t="s">
        <v>62</v>
      </c>
    </row>
    <row r="223" spans="1:10" x14ac:dyDescent="0.2">
      <c r="A223" s="62" t="s">
        <v>80</v>
      </c>
      <c r="B223" s="63" t="s">
        <v>72</v>
      </c>
      <c r="C223" s="64" t="s">
        <v>73</v>
      </c>
      <c r="D223" s="64" t="s">
        <v>73</v>
      </c>
      <c r="E223" s="65" t="s">
        <v>74</v>
      </c>
      <c r="F223" s="62" t="s">
        <v>75</v>
      </c>
      <c r="G223" s="62" t="s">
        <v>75</v>
      </c>
      <c r="H223" s="65" t="s">
        <v>74</v>
      </c>
    </row>
    <row r="224" spans="1:10" x14ac:dyDescent="0.2">
      <c r="A224" s="68">
        <v>43087</v>
      </c>
      <c r="B224" s="69" t="s">
        <v>314</v>
      </c>
      <c r="C224" s="69">
        <v>22.1</v>
      </c>
      <c r="D224" s="70"/>
      <c r="E224" s="70">
        <v>69.048900000000003</v>
      </c>
      <c r="F224" s="69">
        <f t="shared" ref="F224:F244" si="9">C224+0.1</f>
        <v>22.200000000000003</v>
      </c>
      <c r="G224" s="70"/>
      <c r="H224" s="70">
        <v>71.677300000000002</v>
      </c>
    </row>
    <row r="225" spans="1:8" x14ac:dyDescent="0.2">
      <c r="A225" s="68">
        <v>43087</v>
      </c>
      <c r="B225" s="69" t="s">
        <v>315</v>
      </c>
      <c r="C225" s="69">
        <v>21.1</v>
      </c>
      <c r="D225" s="70"/>
      <c r="E225" s="70">
        <v>74.315799999999996</v>
      </c>
      <c r="F225" s="69">
        <f t="shared" si="9"/>
        <v>21.200000000000003</v>
      </c>
      <c r="G225" s="70"/>
      <c r="H225" s="70">
        <v>72.571600000000004</v>
      </c>
    </row>
    <row r="226" spans="1:8" x14ac:dyDescent="0.2">
      <c r="A226" s="68">
        <v>43087</v>
      </c>
      <c r="B226" s="69" t="s">
        <v>316</v>
      </c>
      <c r="C226" s="69">
        <v>10.1</v>
      </c>
      <c r="D226" s="70"/>
      <c r="E226" s="70">
        <v>73.663899999999998</v>
      </c>
      <c r="F226" s="69">
        <f t="shared" si="9"/>
        <v>10.199999999999999</v>
      </c>
      <c r="G226" s="70"/>
      <c r="H226" s="70">
        <v>72.966700000000003</v>
      </c>
    </row>
    <row r="227" spans="1:8" x14ac:dyDescent="0.2">
      <c r="A227" s="68">
        <v>43087</v>
      </c>
      <c r="B227" s="69" t="s">
        <v>317</v>
      </c>
      <c r="C227" s="69">
        <v>26.1</v>
      </c>
      <c r="D227" s="70"/>
      <c r="E227" s="70">
        <v>72.089699999999993</v>
      </c>
      <c r="F227" s="69">
        <f t="shared" si="9"/>
        <v>26.200000000000003</v>
      </c>
      <c r="G227" s="70"/>
      <c r="H227" s="70">
        <v>68.923100000000005</v>
      </c>
    </row>
    <row r="228" spans="1:8" x14ac:dyDescent="0.2">
      <c r="A228" s="68">
        <v>43087</v>
      </c>
      <c r="B228" s="69" t="s">
        <v>318</v>
      </c>
      <c r="C228" s="69">
        <v>14.1</v>
      </c>
      <c r="D228" s="70"/>
      <c r="E228" s="70">
        <v>69.467699999999994</v>
      </c>
      <c r="F228" s="69">
        <f t="shared" si="9"/>
        <v>14.2</v>
      </c>
      <c r="G228" s="70"/>
      <c r="H228" s="70">
        <v>69.837599999999995</v>
      </c>
    </row>
    <row r="229" spans="1:8" x14ac:dyDescent="0.2">
      <c r="A229" s="68">
        <v>43087</v>
      </c>
      <c r="B229" s="69" t="s">
        <v>319</v>
      </c>
      <c r="C229" s="69">
        <v>13.1</v>
      </c>
      <c r="D229" s="70"/>
      <c r="E229" s="70">
        <v>69.440600000000003</v>
      </c>
      <c r="F229" s="69">
        <f t="shared" si="9"/>
        <v>13.2</v>
      </c>
      <c r="G229" s="70"/>
      <c r="H229" s="70">
        <v>69.540599999999998</v>
      </c>
    </row>
    <row r="230" spans="1:8" x14ac:dyDescent="0.2">
      <c r="A230" s="68">
        <v>43087</v>
      </c>
      <c r="B230" s="69" t="s">
        <v>321</v>
      </c>
      <c r="C230" s="69">
        <v>11.1</v>
      </c>
      <c r="D230" s="70"/>
      <c r="E230" s="70">
        <v>74.442599999999999</v>
      </c>
      <c r="F230" s="69">
        <f t="shared" si="9"/>
        <v>11.2</v>
      </c>
      <c r="G230" s="70"/>
      <c r="H230" s="70">
        <v>70.9131</v>
      </c>
    </row>
    <row r="231" spans="1:8" x14ac:dyDescent="0.2">
      <c r="A231" s="68">
        <v>43087</v>
      </c>
      <c r="B231" s="69" t="s">
        <v>320</v>
      </c>
      <c r="C231" s="69">
        <v>19.100000000000001</v>
      </c>
      <c r="D231" s="70"/>
      <c r="E231" s="70">
        <v>72.515199999999993</v>
      </c>
      <c r="F231" s="69">
        <f t="shared" si="9"/>
        <v>19.200000000000003</v>
      </c>
      <c r="G231" s="70"/>
      <c r="H231" s="70">
        <v>72.494200000000006</v>
      </c>
    </row>
    <row r="232" spans="1:8" x14ac:dyDescent="0.2">
      <c r="A232" s="68">
        <v>43087</v>
      </c>
      <c r="B232" s="69" t="s">
        <v>322</v>
      </c>
      <c r="C232" s="69">
        <v>18.100000000000001</v>
      </c>
      <c r="D232" s="70"/>
      <c r="E232" s="70">
        <v>69.169300000000007</v>
      </c>
      <c r="F232" s="69">
        <f t="shared" si="9"/>
        <v>18.200000000000003</v>
      </c>
      <c r="G232" s="70"/>
      <c r="H232" s="70">
        <v>70.772800000000004</v>
      </c>
    </row>
    <row r="233" spans="1:8" x14ac:dyDescent="0.2">
      <c r="A233" s="68">
        <v>43087</v>
      </c>
      <c r="B233" s="69" t="s">
        <v>323</v>
      </c>
      <c r="C233" s="69">
        <v>1.1000000000000001</v>
      </c>
      <c r="D233" s="70"/>
      <c r="E233" s="70">
        <v>71.488399999999999</v>
      </c>
      <c r="F233" s="69">
        <f t="shared" si="9"/>
        <v>1.2000000000000002</v>
      </c>
      <c r="G233" s="70"/>
      <c r="H233" s="70">
        <v>64.179900000000004</v>
      </c>
    </row>
    <row r="234" spans="1:8" x14ac:dyDescent="0.2">
      <c r="A234" s="68">
        <v>43087</v>
      </c>
      <c r="B234" s="69" t="s">
        <v>324</v>
      </c>
      <c r="C234" s="69">
        <v>24.1</v>
      </c>
      <c r="D234" s="70"/>
      <c r="E234" s="70">
        <v>72.418499999999995</v>
      </c>
      <c r="F234" s="69">
        <f t="shared" si="9"/>
        <v>24.200000000000003</v>
      </c>
      <c r="G234" s="70"/>
      <c r="H234" s="70">
        <v>71.832700000000003</v>
      </c>
    </row>
    <row r="235" spans="1:8" x14ac:dyDescent="0.2">
      <c r="A235" s="68">
        <v>43087</v>
      </c>
      <c r="B235" s="69" t="s">
        <v>325</v>
      </c>
      <c r="C235" s="69">
        <v>23.1</v>
      </c>
      <c r="D235" s="70"/>
      <c r="E235" s="70">
        <v>72.330500000000001</v>
      </c>
      <c r="F235" s="69">
        <f t="shared" si="9"/>
        <v>23.200000000000003</v>
      </c>
      <c r="G235" s="70"/>
      <c r="H235" s="70">
        <v>71.509399999999999</v>
      </c>
    </row>
    <row r="236" spans="1:8" x14ac:dyDescent="0.2">
      <c r="A236" s="68">
        <v>43087</v>
      </c>
      <c r="B236" s="69" t="s">
        <v>326</v>
      </c>
      <c r="C236" s="69">
        <v>7.1</v>
      </c>
      <c r="D236" s="70"/>
      <c r="E236" s="70">
        <v>73.818200000000004</v>
      </c>
      <c r="F236" s="69">
        <f t="shared" si="9"/>
        <v>7.1999999999999993</v>
      </c>
      <c r="G236" s="70"/>
      <c r="H236" s="70">
        <v>73.619200000000006</v>
      </c>
    </row>
    <row r="237" spans="1:8" x14ac:dyDescent="0.2">
      <c r="A237" s="68">
        <v>43087</v>
      </c>
      <c r="B237" s="69" t="s">
        <v>327</v>
      </c>
      <c r="C237" s="69">
        <v>12.1</v>
      </c>
      <c r="D237" s="70"/>
      <c r="E237" s="70">
        <v>73.3309</v>
      </c>
      <c r="F237" s="69">
        <f t="shared" si="9"/>
        <v>12.2</v>
      </c>
      <c r="G237" s="70"/>
      <c r="H237" s="70">
        <v>73.955500000000001</v>
      </c>
    </row>
    <row r="238" spans="1:8" x14ac:dyDescent="0.2">
      <c r="A238" s="68">
        <v>43087</v>
      </c>
      <c r="B238" s="69" t="s">
        <v>328</v>
      </c>
      <c r="C238" s="69">
        <v>8.1</v>
      </c>
      <c r="D238" s="70"/>
      <c r="E238" s="70">
        <v>74.397000000000006</v>
      </c>
      <c r="F238" s="69">
        <f t="shared" si="9"/>
        <v>8.1999999999999993</v>
      </c>
      <c r="G238" s="70"/>
      <c r="H238" s="70">
        <v>69.054199999999994</v>
      </c>
    </row>
    <row r="239" spans="1:8" x14ac:dyDescent="0.2">
      <c r="A239" s="68">
        <v>43087</v>
      </c>
      <c r="B239" s="69" t="s">
        <v>329</v>
      </c>
      <c r="C239" s="69">
        <v>15.1</v>
      </c>
      <c r="D239" s="70"/>
      <c r="E239" s="70">
        <v>69.150700000000001</v>
      </c>
      <c r="F239" s="69">
        <f t="shared" si="9"/>
        <v>15.2</v>
      </c>
      <c r="G239" s="70"/>
      <c r="H239" s="70">
        <v>67.413499999999999</v>
      </c>
    </row>
    <row r="240" spans="1:8" x14ac:dyDescent="0.2">
      <c r="A240" s="68">
        <v>43087</v>
      </c>
      <c r="B240" s="69" t="s">
        <v>330</v>
      </c>
      <c r="C240" s="69">
        <v>6.1</v>
      </c>
      <c r="D240" s="70"/>
      <c r="E240" s="70">
        <v>72.233000000000004</v>
      </c>
      <c r="F240" s="69">
        <f t="shared" si="9"/>
        <v>6.1999999999999993</v>
      </c>
      <c r="G240" s="70"/>
      <c r="H240" s="70">
        <v>70.6755</v>
      </c>
    </row>
    <row r="241" spans="1:8" x14ac:dyDescent="0.2">
      <c r="A241" s="68">
        <v>43087</v>
      </c>
      <c r="B241" s="69" t="s">
        <v>331</v>
      </c>
      <c r="C241" s="69">
        <v>20.100000000000001</v>
      </c>
      <c r="D241" s="70"/>
      <c r="E241" s="70">
        <v>71.430400000000006</v>
      </c>
      <c r="F241" s="69">
        <f t="shared" si="9"/>
        <v>20.200000000000003</v>
      </c>
      <c r="G241" s="70"/>
      <c r="H241" s="70">
        <v>73.7453</v>
      </c>
    </row>
    <row r="242" spans="1:8" x14ac:dyDescent="0.2">
      <c r="A242" s="68">
        <v>43087</v>
      </c>
      <c r="B242" s="69" t="s">
        <v>332</v>
      </c>
      <c r="C242" s="69">
        <v>16.100000000000001</v>
      </c>
      <c r="D242" s="70"/>
      <c r="E242" s="70">
        <v>69.257000000000005</v>
      </c>
      <c r="F242" s="69">
        <f t="shared" si="9"/>
        <v>16.200000000000003</v>
      </c>
      <c r="G242" s="70"/>
      <c r="H242" s="70">
        <v>69.986900000000006</v>
      </c>
    </row>
    <row r="243" spans="1:8" x14ac:dyDescent="0.2">
      <c r="A243" s="68">
        <v>43087</v>
      </c>
      <c r="B243" s="69" t="s">
        <v>333</v>
      </c>
      <c r="C243" s="69">
        <v>9.1</v>
      </c>
      <c r="D243" s="70"/>
      <c r="E243" s="70">
        <v>72.696899999999999</v>
      </c>
      <c r="F243" s="69">
        <f t="shared" si="9"/>
        <v>9.1999999999999993</v>
      </c>
      <c r="G243" s="70"/>
      <c r="H243" s="70">
        <v>73.385599999999997</v>
      </c>
    </row>
    <row r="244" spans="1:8" x14ac:dyDescent="0.2">
      <c r="A244" s="68">
        <v>43087</v>
      </c>
      <c r="B244" s="69" t="s">
        <v>71</v>
      </c>
      <c r="C244" s="69">
        <v>4.0999999999999996</v>
      </c>
      <c r="D244" s="70"/>
      <c r="E244" s="70">
        <v>75.116500000000002</v>
      </c>
      <c r="F244" s="69">
        <f t="shared" si="9"/>
        <v>4.1999999999999993</v>
      </c>
      <c r="G244" s="70"/>
      <c r="H244" s="70">
        <v>70.998999999999995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1"/>
  <sheetViews>
    <sheetView workbookViewId="0"/>
  </sheetViews>
  <sheetFormatPr defaultRowHeight="11.25" x14ac:dyDescent="0.2"/>
  <cols>
    <col min="1" max="12" width="11.7109375" style="41" customWidth="1"/>
    <col min="13" max="31" width="11.7109375" style="43" customWidth="1"/>
    <col min="32" max="16384" width="9.140625" style="43"/>
  </cols>
  <sheetData>
    <row r="1" spans="1:31" ht="17.100000000000001" customHeight="1" x14ac:dyDescent="0.2">
      <c r="B1" s="42">
        <v>42132</v>
      </c>
      <c r="C1" s="42">
        <v>42229</v>
      </c>
      <c r="D1" s="96">
        <v>42432</v>
      </c>
      <c r="E1" s="42">
        <v>42473</v>
      </c>
      <c r="F1" s="96">
        <v>42615</v>
      </c>
      <c r="G1" s="96">
        <v>43024</v>
      </c>
      <c r="H1" s="96">
        <v>43085</v>
      </c>
      <c r="I1" s="42" t="s">
        <v>313</v>
      </c>
      <c r="J1" s="42" t="s">
        <v>234</v>
      </c>
      <c r="K1" s="42" t="s">
        <v>235</v>
      </c>
      <c r="L1" s="42"/>
      <c r="N1" s="42">
        <v>42132</v>
      </c>
      <c r="O1" s="42">
        <v>42229</v>
      </c>
      <c r="P1" s="96">
        <v>42432</v>
      </c>
      <c r="Q1" s="96">
        <v>43024</v>
      </c>
      <c r="R1" s="96">
        <v>43085</v>
      </c>
      <c r="S1" s="42" t="s">
        <v>234</v>
      </c>
      <c r="T1" s="42" t="s">
        <v>235</v>
      </c>
      <c r="U1" s="42"/>
      <c r="V1" s="42"/>
      <c r="X1" s="42">
        <v>42132</v>
      </c>
      <c r="Y1" s="42">
        <v>42229</v>
      </c>
      <c r="Z1" s="96">
        <v>42432</v>
      </c>
      <c r="AA1" s="96">
        <v>43024</v>
      </c>
      <c r="AB1" s="96">
        <v>43085</v>
      </c>
      <c r="AC1" s="42" t="s">
        <v>234</v>
      </c>
      <c r="AD1" s="42" t="s">
        <v>235</v>
      </c>
    </row>
    <row r="2" spans="1:31" s="45" customFormat="1" ht="17.100000000000001" customHeight="1" x14ac:dyDescent="0.2">
      <c r="A2" s="44" t="s">
        <v>51</v>
      </c>
      <c r="B2" s="44" t="s">
        <v>52</v>
      </c>
      <c r="C2" s="44" t="s">
        <v>52</v>
      </c>
      <c r="D2" s="44" t="s">
        <v>52</v>
      </c>
      <c r="E2" s="44" t="s">
        <v>52</v>
      </c>
      <c r="F2" s="44" t="s">
        <v>52</v>
      </c>
      <c r="G2" s="44" t="s">
        <v>52</v>
      </c>
      <c r="H2" s="44" t="s">
        <v>52</v>
      </c>
      <c r="I2" s="44" t="s">
        <v>52</v>
      </c>
      <c r="J2" s="44" t="s">
        <v>52</v>
      </c>
      <c r="K2" s="44" t="s">
        <v>52</v>
      </c>
      <c r="L2" s="44"/>
      <c r="M2" s="44" t="s">
        <v>51</v>
      </c>
      <c r="N2" s="44" t="s">
        <v>52</v>
      </c>
      <c r="O2" s="44" t="s">
        <v>52</v>
      </c>
      <c r="P2" s="44" t="s">
        <v>52</v>
      </c>
      <c r="Q2" s="44" t="s">
        <v>52</v>
      </c>
      <c r="R2" s="44" t="s">
        <v>52</v>
      </c>
      <c r="S2" s="44" t="s">
        <v>52</v>
      </c>
      <c r="T2" s="44" t="s">
        <v>52</v>
      </c>
      <c r="U2" s="44"/>
      <c r="V2" s="44"/>
      <c r="W2" s="44" t="s">
        <v>51</v>
      </c>
      <c r="X2" s="44" t="s">
        <v>52</v>
      </c>
      <c r="Y2" s="44" t="s">
        <v>52</v>
      </c>
      <c r="Z2" s="44" t="s">
        <v>52</v>
      </c>
      <c r="AA2" s="44" t="s">
        <v>52</v>
      </c>
      <c r="AB2" s="44" t="s">
        <v>52</v>
      </c>
      <c r="AC2" s="44" t="s">
        <v>52</v>
      </c>
      <c r="AD2" s="44" t="s">
        <v>52</v>
      </c>
    </row>
    <row r="3" spans="1:31" ht="17.100000000000001" customHeight="1" x14ac:dyDescent="0.2">
      <c r="A3" s="41">
        <v>1.1000000000000001</v>
      </c>
      <c r="B3" s="46">
        <v>70.823999999999998</v>
      </c>
      <c r="C3" s="46">
        <v>70.823800000000006</v>
      </c>
      <c r="D3" s="46">
        <v>70.822500000000005</v>
      </c>
      <c r="E3" s="46">
        <v>70.821799999999996</v>
      </c>
      <c r="F3" s="46">
        <v>70.822199999999995</v>
      </c>
      <c r="G3" s="46">
        <v>70.822100000000006</v>
      </c>
      <c r="H3" s="46">
        <v>70.821799999999996</v>
      </c>
      <c r="I3" s="46">
        <f>AVERAGE(G3:H3)</f>
        <v>70.821950000000001</v>
      </c>
      <c r="J3" s="46">
        <f>AVERAGE(B3:C3)</f>
        <v>70.823900000000009</v>
      </c>
      <c r="K3" s="46">
        <f>AVERAGE(C3:D3)</f>
        <v>70.823149999999998</v>
      </c>
      <c r="L3" s="46"/>
      <c r="M3" s="41">
        <v>1.1000000000000001</v>
      </c>
      <c r="N3" s="46">
        <v>70.823999999999998</v>
      </c>
      <c r="O3" s="46">
        <v>70.823800000000006</v>
      </c>
      <c r="P3" s="46">
        <v>70.822500000000005</v>
      </c>
      <c r="Q3" s="46">
        <v>70.822100000000006</v>
      </c>
      <c r="R3" s="46">
        <v>70.821799999999996</v>
      </c>
      <c r="S3" s="46">
        <f t="shared" ref="S3:S23" si="0">AVERAGE(N3:O3)</f>
        <v>70.823900000000009</v>
      </c>
      <c r="T3" s="46">
        <f t="shared" ref="T3:T23" si="1">AVERAGE(O3:P3)</f>
        <v>70.823149999999998</v>
      </c>
      <c r="U3" s="41">
        <v>1.1000000000000001</v>
      </c>
      <c r="W3" s="41">
        <v>1.2</v>
      </c>
      <c r="X3" s="46">
        <v>63.674100000000003</v>
      </c>
      <c r="Y3" s="46">
        <v>63.673999999999999</v>
      </c>
      <c r="Z3" s="46">
        <v>63.673000000000002</v>
      </c>
      <c r="AA3" s="46">
        <v>63.672800000000002</v>
      </c>
      <c r="AB3" s="46">
        <v>63.672699999999999</v>
      </c>
      <c r="AC3" s="46">
        <f>AVERAGE(X3:Y3)</f>
        <v>63.674050000000001</v>
      </c>
      <c r="AD3" s="46">
        <f>AVERAGE(Y3:Z3)</f>
        <v>63.673500000000004</v>
      </c>
      <c r="AE3" s="41">
        <v>1.2</v>
      </c>
    </row>
    <row r="4" spans="1:31" ht="17.100000000000001" customHeight="1" x14ac:dyDescent="0.2">
      <c r="A4" s="41">
        <v>1.2</v>
      </c>
      <c r="B4" s="46">
        <v>63.674100000000003</v>
      </c>
      <c r="C4" s="46">
        <v>63.673999999999999</v>
      </c>
      <c r="D4" s="46">
        <v>63.673000000000002</v>
      </c>
      <c r="E4" s="46">
        <v>63.672699999999999</v>
      </c>
      <c r="F4" s="46">
        <v>63.672800000000002</v>
      </c>
      <c r="G4" s="46">
        <v>63.672800000000002</v>
      </c>
      <c r="H4" s="46">
        <v>63.672699999999999</v>
      </c>
      <c r="I4" s="46">
        <f t="shared" ref="I4:I44" si="2">AVERAGE(G4:H4)</f>
        <v>63.672750000000001</v>
      </c>
      <c r="J4" s="46">
        <f t="shared" ref="J4:J44" si="3">AVERAGE(B4:C4)</f>
        <v>63.674050000000001</v>
      </c>
      <c r="K4" s="46">
        <f t="shared" ref="K4:K44" si="4">AVERAGE(C4:D4)</f>
        <v>63.673500000000004</v>
      </c>
      <c r="L4" s="46"/>
      <c r="M4" s="41">
        <v>4.0999999999999996</v>
      </c>
      <c r="N4" s="46">
        <v>71.237899999999996</v>
      </c>
      <c r="O4" s="46">
        <v>71.237799999999993</v>
      </c>
      <c r="P4" s="46">
        <v>71.236599999999996</v>
      </c>
      <c r="Q4" s="46">
        <v>71.2363</v>
      </c>
      <c r="R4" s="46">
        <v>71.235900000000001</v>
      </c>
      <c r="S4" s="46">
        <f t="shared" si="0"/>
        <v>71.237849999999995</v>
      </c>
      <c r="T4" s="46">
        <f t="shared" si="1"/>
        <v>71.237200000000001</v>
      </c>
      <c r="U4" s="41">
        <v>4.0999999999999996</v>
      </c>
      <c r="W4" s="41">
        <v>4.2</v>
      </c>
      <c r="X4" s="46">
        <v>67.122600000000006</v>
      </c>
      <c r="Y4" s="46">
        <v>67.122299999999996</v>
      </c>
      <c r="Z4" s="46">
        <v>67.121399999999994</v>
      </c>
      <c r="AA4" s="46">
        <v>67.120900000000006</v>
      </c>
      <c r="AB4" s="46">
        <v>67.120599999999996</v>
      </c>
      <c r="AC4" s="46">
        <f t="shared" ref="AC4:AC23" si="5">AVERAGE(X4:Y4)</f>
        <v>67.122450000000001</v>
      </c>
      <c r="AD4" s="46">
        <f t="shared" ref="AD4:AD23" si="6">AVERAGE(Y4:Z4)</f>
        <v>67.121849999999995</v>
      </c>
      <c r="AE4" s="41">
        <v>4.2</v>
      </c>
    </row>
    <row r="5" spans="1:31" ht="17.100000000000001" customHeight="1" x14ac:dyDescent="0.2">
      <c r="A5" s="41">
        <v>4.0999999999999996</v>
      </c>
      <c r="B5" s="46">
        <v>71.237899999999996</v>
      </c>
      <c r="C5" s="46">
        <v>71.237799999999993</v>
      </c>
      <c r="D5" s="46">
        <v>71.236599999999996</v>
      </c>
      <c r="E5" s="46">
        <v>71.236099999999993</v>
      </c>
      <c r="F5" s="46">
        <v>71.236400000000003</v>
      </c>
      <c r="G5" s="46">
        <v>71.2363</v>
      </c>
      <c r="H5" s="46">
        <v>71.235900000000001</v>
      </c>
      <c r="I5" s="46">
        <f t="shared" si="2"/>
        <v>71.236099999999993</v>
      </c>
      <c r="J5" s="46">
        <f t="shared" si="3"/>
        <v>71.237849999999995</v>
      </c>
      <c r="K5" s="46">
        <f t="shared" si="4"/>
        <v>71.237200000000001</v>
      </c>
      <c r="L5" s="46"/>
      <c r="M5" s="41">
        <v>6.1</v>
      </c>
      <c r="N5" s="46">
        <v>71.739500000000007</v>
      </c>
      <c r="O5" s="46">
        <v>71.739800000000002</v>
      </c>
      <c r="P5" s="46">
        <v>71.738799999999998</v>
      </c>
      <c r="Q5" s="46">
        <v>71.738200000000006</v>
      </c>
      <c r="R5" s="46">
        <v>71.738</v>
      </c>
      <c r="S5" s="46">
        <f t="shared" si="0"/>
        <v>71.739650000000012</v>
      </c>
      <c r="T5" s="46">
        <f t="shared" si="1"/>
        <v>71.7393</v>
      </c>
      <c r="U5" s="41">
        <v>6.1</v>
      </c>
      <c r="W5" s="41">
        <v>6.2</v>
      </c>
      <c r="X5" s="46">
        <v>70.402699999999996</v>
      </c>
      <c r="Y5" s="46">
        <v>70.402900000000002</v>
      </c>
      <c r="Z5" s="46">
        <v>70.401499999999999</v>
      </c>
      <c r="AA5" s="46">
        <v>70.400800000000004</v>
      </c>
      <c r="AB5" s="46">
        <v>70.4011</v>
      </c>
      <c r="AC5" s="46">
        <f t="shared" si="5"/>
        <v>70.402799999999999</v>
      </c>
      <c r="AD5" s="46">
        <f t="shared" si="6"/>
        <v>70.402199999999993</v>
      </c>
      <c r="AE5" s="41">
        <v>6.2</v>
      </c>
    </row>
    <row r="6" spans="1:31" ht="17.100000000000001" customHeight="1" x14ac:dyDescent="0.2">
      <c r="A6" s="41">
        <v>4.2</v>
      </c>
      <c r="B6" s="46">
        <v>67.122600000000006</v>
      </c>
      <c r="C6" s="46">
        <v>67.122299999999996</v>
      </c>
      <c r="D6" s="46">
        <v>67.121399999999994</v>
      </c>
      <c r="E6" s="46">
        <v>67.120900000000006</v>
      </c>
      <c r="F6" s="46">
        <v>67.121099999999998</v>
      </c>
      <c r="G6" s="46">
        <v>67.120900000000006</v>
      </c>
      <c r="H6" s="46">
        <v>67.120599999999996</v>
      </c>
      <c r="I6" s="46">
        <f t="shared" si="2"/>
        <v>67.120750000000001</v>
      </c>
      <c r="J6" s="46">
        <f t="shared" si="3"/>
        <v>67.122450000000001</v>
      </c>
      <c r="K6" s="46">
        <f t="shared" si="4"/>
        <v>67.121849999999995</v>
      </c>
      <c r="L6" s="46"/>
      <c r="M6" s="41">
        <v>7.1</v>
      </c>
      <c r="N6" s="46">
        <v>72.966999999999999</v>
      </c>
      <c r="O6" s="46">
        <v>72.966999999999999</v>
      </c>
      <c r="P6" s="46">
        <v>72.965599999999995</v>
      </c>
      <c r="Q6" s="46">
        <v>72.965299999999999</v>
      </c>
      <c r="R6" s="46">
        <v>72.9649</v>
      </c>
      <c r="S6" s="46">
        <f t="shared" si="0"/>
        <v>72.966999999999999</v>
      </c>
      <c r="T6" s="46">
        <f t="shared" si="1"/>
        <v>72.96629999999999</v>
      </c>
      <c r="U6" s="41">
        <v>7.1</v>
      </c>
      <c r="W6" s="41">
        <v>7.2</v>
      </c>
      <c r="X6" s="46">
        <v>73.035300000000007</v>
      </c>
      <c r="Y6" s="46">
        <v>73.035399999999996</v>
      </c>
      <c r="Z6" s="46">
        <v>73.034199999999998</v>
      </c>
      <c r="AA6" s="46">
        <v>73.033799999999999</v>
      </c>
      <c r="AB6" s="46">
        <v>73.033600000000007</v>
      </c>
      <c r="AC6" s="46">
        <f t="shared" si="5"/>
        <v>73.035349999999994</v>
      </c>
      <c r="AD6" s="46">
        <f t="shared" si="6"/>
        <v>73.03479999999999</v>
      </c>
      <c r="AE6" s="41">
        <v>7.2</v>
      </c>
    </row>
    <row r="7" spans="1:31" ht="17.100000000000001" customHeight="1" x14ac:dyDescent="0.2">
      <c r="A7" s="41">
        <v>6.1</v>
      </c>
      <c r="B7" s="46">
        <v>71.739500000000007</v>
      </c>
      <c r="C7" s="46">
        <v>71.739800000000002</v>
      </c>
      <c r="D7" s="46">
        <v>71.738799999999998</v>
      </c>
      <c r="E7" s="46">
        <v>71.738200000000006</v>
      </c>
      <c r="F7" s="46">
        <v>71.738500000000002</v>
      </c>
      <c r="G7" s="46">
        <v>71.738200000000006</v>
      </c>
      <c r="H7" s="46">
        <v>71.738</v>
      </c>
      <c r="I7" s="46">
        <f t="shared" si="2"/>
        <v>71.738100000000003</v>
      </c>
      <c r="J7" s="46">
        <f t="shared" si="3"/>
        <v>71.739650000000012</v>
      </c>
      <c r="K7" s="46">
        <f t="shared" si="4"/>
        <v>71.7393</v>
      </c>
      <c r="L7" s="46"/>
      <c r="M7" s="41">
        <v>8.1</v>
      </c>
      <c r="N7" s="46">
        <v>73.611500000000007</v>
      </c>
      <c r="O7" s="46">
        <v>73.6113</v>
      </c>
      <c r="P7" s="46">
        <v>73.61</v>
      </c>
      <c r="Q7" s="46">
        <v>73.609099999999998</v>
      </c>
      <c r="R7" s="46">
        <v>73.608900000000006</v>
      </c>
      <c r="S7" s="46">
        <f t="shared" si="0"/>
        <v>73.611400000000003</v>
      </c>
      <c r="T7" s="46">
        <f t="shared" si="1"/>
        <v>73.610649999999993</v>
      </c>
      <c r="U7" s="41">
        <v>8.1</v>
      </c>
      <c r="W7" s="41">
        <v>8.1999999999999993</v>
      </c>
      <c r="X7" s="46">
        <v>68.481700000000004</v>
      </c>
      <c r="Y7" s="46">
        <v>68.481300000000005</v>
      </c>
      <c r="Z7" s="46">
        <v>68.480599999999995</v>
      </c>
      <c r="AA7" s="46">
        <v>68.480400000000003</v>
      </c>
      <c r="AB7" s="46">
        <v>68.480099999999993</v>
      </c>
      <c r="AC7" s="46">
        <f t="shared" si="5"/>
        <v>68.481500000000011</v>
      </c>
      <c r="AD7" s="46">
        <f t="shared" si="6"/>
        <v>68.480950000000007</v>
      </c>
      <c r="AE7" s="41">
        <v>8.1999999999999993</v>
      </c>
    </row>
    <row r="8" spans="1:31" ht="17.100000000000001" customHeight="1" x14ac:dyDescent="0.2">
      <c r="A8" s="41">
        <v>6.2</v>
      </c>
      <c r="B8" s="46">
        <v>70.402699999999996</v>
      </c>
      <c r="C8" s="46">
        <v>70.402900000000002</v>
      </c>
      <c r="D8" s="46">
        <v>70.401499999999999</v>
      </c>
      <c r="E8" s="46">
        <v>70.400800000000004</v>
      </c>
      <c r="F8" s="46">
        <v>70.4011</v>
      </c>
      <c r="G8" s="46">
        <v>70.400800000000004</v>
      </c>
      <c r="H8" s="46">
        <v>70.4011</v>
      </c>
      <c r="I8" s="46">
        <f t="shared" si="2"/>
        <v>70.400949999999995</v>
      </c>
      <c r="J8" s="46">
        <f t="shared" si="3"/>
        <v>70.402799999999999</v>
      </c>
      <c r="K8" s="46">
        <f t="shared" si="4"/>
        <v>70.402199999999993</v>
      </c>
      <c r="L8" s="46"/>
      <c r="M8" s="41">
        <v>9.1</v>
      </c>
      <c r="N8" s="46">
        <v>71.957800000000006</v>
      </c>
      <c r="O8" s="46">
        <v>71.957800000000006</v>
      </c>
      <c r="P8" s="46">
        <v>71.956400000000002</v>
      </c>
      <c r="Q8" s="46">
        <v>71.955399999999997</v>
      </c>
      <c r="R8" s="46">
        <v>71.955299999999994</v>
      </c>
      <c r="S8" s="46">
        <f t="shared" si="0"/>
        <v>71.957800000000006</v>
      </c>
      <c r="T8" s="46">
        <f t="shared" si="1"/>
        <v>71.957099999999997</v>
      </c>
      <c r="U8" s="41">
        <v>9.1</v>
      </c>
      <c r="W8" s="41">
        <v>9.1999999999999993</v>
      </c>
      <c r="X8" s="46">
        <v>72.993200000000002</v>
      </c>
      <c r="Y8" s="46">
        <v>72.993099999999998</v>
      </c>
      <c r="Z8" s="46">
        <v>72.991600000000005</v>
      </c>
      <c r="AA8" s="46">
        <v>72.990399999999994</v>
      </c>
      <c r="AB8" s="46">
        <v>72.990099999999998</v>
      </c>
      <c r="AC8" s="46">
        <f t="shared" si="5"/>
        <v>72.99315</v>
      </c>
      <c r="AD8" s="46">
        <f t="shared" si="6"/>
        <v>72.992350000000002</v>
      </c>
      <c r="AE8" s="41">
        <v>9.1999999999999993</v>
      </c>
    </row>
    <row r="9" spans="1:31" ht="17.100000000000001" customHeight="1" x14ac:dyDescent="0.2">
      <c r="A9" s="41">
        <v>7.1</v>
      </c>
      <c r="B9" s="46">
        <v>72.966999999999999</v>
      </c>
      <c r="C9" s="46">
        <v>72.966999999999999</v>
      </c>
      <c r="D9" s="46">
        <v>72.965599999999995</v>
      </c>
      <c r="E9" s="46">
        <v>72.965000000000003</v>
      </c>
      <c r="F9" s="46">
        <v>72.965400000000002</v>
      </c>
      <c r="G9" s="46">
        <v>72.965299999999999</v>
      </c>
      <c r="H9" s="46">
        <v>72.9649</v>
      </c>
      <c r="I9" s="46">
        <f t="shared" si="2"/>
        <v>72.965100000000007</v>
      </c>
      <c r="J9" s="46">
        <f t="shared" si="3"/>
        <v>72.966999999999999</v>
      </c>
      <c r="K9" s="46">
        <f t="shared" si="4"/>
        <v>72.96629999999999</v>
      </c>
      <c r="L9" s="46"/>
      <c r="M9" s="41">
        <v>10.1</v>
      </c>
      <c r="N9" s="46">
        <v>72.842500000000001</v>
      </c>
      <c r="O9" s="46">
        <v>72.842500000000001</v>
      </c>
      <c r="P9" s="46">
        <v>72.841499999999996</v>
      </c>
      <c r="Q9" s="46">
        <v>72.840800000000002</v>
      </c>
      <c r="R9" s="46">
        <v>72.840599999999995</v>
      </c>
      <c r="S9" s="46">
        <f t="shared" si="0"/>
        <v>72.842500000000001</v>
      </c>
      <c r="T9" s="46">
        <f t="shared" si="1"/>
        <v>72.841999999999999</v>
      </c>
      <c r="U9" s="41">
        <v>10.1</v>
      </c>
      <c r="W9" s="41">
        <v>10.199999999999999</v>
      </c>
      <c r="X9" s="46">
        <v>72.4358</v>
      </c>
      <c r="Y9" s="46">
        <v>72.435900000000004</v>
      </c>
      <c r="Z9" s="46">
        <v>72.435000000000002</v>
      </c>
      <c r="AA9" s="46">
        <v>72.434200000000004</v>
      </c>
      <c r="AB9" s="46">
        <v>72.433899999999994</v>
      </c>
      <c r="AC9" s="46">
        <f t="shared" si="5"/>
        <v>72.435850000000002</v>
      </c>
      <c r="AD9" s="46">
        <f t="shared" si="6"/>
        <v>72.435450000000003</v>
      </c>
      <c r="AE9" s="41">
        <v>10.199999999999999</v>
      </c>
    </row>
    <row r="10" spans="1:31" ht="17.100000000000001" customHeight="1" x14ac:dyDescent="0.2">
      <c r="A10" s="41">
        <v>7.2</v>
      </c>
      <c r="B10" s="46">
        <v>73.035300000000007</v>
      </c>
      <c r="C10" s="46">
        <v>73.035399999999996</v>
      </c>
      <c r="D10" s="46">
        <v>73.034199999999998</v>
      </c>
      <c r="E10" s="46">
        <v>73.034099999999995</v>
      </c>
      <c r="F10" s="46">
        <v>73.033900000000003</v>
      </c>
      <c r="G10" s="46">
        <v>73.033799999999999</v>
      </c>
      <c r="H10" s="46">
        <v>73.033600000000007</v>
      </c>
      <c r="I10" s="46">
        <f t="shared" si="2"/>
        <v>73.03370000000001</v>
      </c>
      <c r="J10" s="46">
        <f t="shared" si="3"/>
        <v>73.035349999999994</v>
      </c>
      <c r="K10" s="46">
        <f t="shared" si="4"/>
        <v>73.03479999999999</v>
      </c>
      <c r="L10" s="46"/>
      <c r="M10" s="41">
        <v>11.1</v>
      </c>
      <c r="N10" s="46">
        <v>73.759799999999998</v>
      </c>
      <c r="O10" s="46">
        <v>73.759299999999996</v>
      </c>
      <c r="P10" s="46">
        <v>73.757800000000003</v>
      </c>
      <c r="Q10" s="46">
        <v>73.756900000000002</v>
      </c>
      <c r="R10" s="46">
        <v>73.756500000000003</v>
      </c>
      <c r="S10" s="46">
        <f t="shared" si="0"/>
        <v>73.75954999999999</v>
      </c>
      <c r="T10" s="46">
        <f t="shared" si="1"/>
        <v>73.75855</v>
      </c>
      <c r="U10" s="41">
        <v>11.1</v>
      </c>
      <c r="W10" s="41">
        <v>11.2</v>
      </c>
      <c r="X10" s="46">
        <v>70.509500000000003</v>
      </c>
      <c r="Y10" s="46">
        <v>70.509200000000007</v>
      </c>
      <c r="Z10" s="46">
        <v>70.507800000000003</v>
      </c>
      <c r="AA10" s="46">
        <v>70.507400000000004</v>
      </c>
      <c r="AB10" s="46">
        <v>70.507199999999997</v>
      </c>
      <c r="AC10" s="46">
        <f t="shared" si="5"/>
        <v>70.509350000000012</v>
      </c>
      <c r="AD10" s="46">
        <f t="shared" si="6"/>
        <v>70.508499999999998</v>
      </c>
      <c r="AE10" s="41">
        <v>11.2</v>
      </c>
    </row>
    <row r="11" spans="1:31" ht="17.100000000000001" customHeight="1" x14ac:dyDescent="0.2">
      <c r="A11" s="41">
        <v>8.1</v>
      </c>
      <c r="B11" s="46">
        <v>73.611500000000007</v>
      </c>
      <c r="C11" s="46">
        <v>73.6113</v>
      </c>
      <c r="D11" s="46">
        <v>73.61</v>
      </c>
      <c r="E11" s="46">
        <v>73.609300000000005</v>
      </c>
      <c r="F11" s="46">
        <v>73.609399999999994</v>
      </c>
      <c r="G11" s="46">
        <v>73.609099999999998</v>
      </c>
      <c r="H11" s="46">
        <v>73.608900000000006</v>
      </c>
      <c r="I11" s="46">
        <f t="shared" si="2"/>
        <v>73.609000000000009</v>
      </c>
      <c r="J11" s="46">
        <f t="shared" si="3"/>
        <v>73.611400000000003</v>
      </c>
      <c r="K11" s="46">
        <f t="shared" si="4"/>
        <v>73.610649999999993</v>
      </c>
      <c r="L11" s="46"/>
      <c r="M11" s="41">
        <v>12.1</v>
      </c>
      <c r="N11" s="46">
        <v>72.455600000000004</v>
      </c>
      <c r="O11" s="46">
        <v>72.455600000000004</v>
      </c>
      <c r="P11" s="46">
        <v>72.454400000000007</v>
      </c>
      <c r="Q11" s="46">
        <v>72.454099999999997</v>
      </c>
      <c r="R11" s="46">
        <v>72.453800000000001</v>
      </c>
      <c r="S11" s="46">
        <f t="shared" si="0"/>
        <v>72.455600000000004</v>
      </c>
      <c r="T11" s="46">
        <f t="shared" si="1"/>
        <v>72.455000000000013</v>
      </c>
      <c r="U11" s="41">
        <v>12.1</v>
      </c>
      <c r="W11" s="41">
        <v>12.2</v>
      </c>
      <c r="X11" s="46">
        <v>73.349400000000003</v>
      </c>
      <c r="Y11" s="46">
        <v>73.349100000000007</v>
      </c>
      <c r="Z11" s="46">
        <v>73.347800000000007</v>
      </c>
      <c r="AA11" s="46">
        <v>73.347499999999997</v>
      </c>
      <c r="AB11" s="46">
        <v>73.347300000000004</v>
      </c>
      <c r="AC11" s="46">
        <f t="shared" si="5"/>
        <v>73.349250000000012</v>
      </c>
      <c r="AD11" s="46">
        <f t="shared" si="6"/>
        <v>73.348450000000014</v>
      </c>
      <c r="AE11" s="41">
        <v>12.2</v>
      </c>
    </row>
    <row r="12" spans="1:31" ht="17.100000000000001" customHeight="1" x14ac:dyDescent="0.2">
      <c r="A12" s="41">
        <v>8.1999999999999993</v>
      </c>
      <c r="B12" s="46">
        <v>68.481700000000004</v>
      </c>
      <c r="C12" s="46">
        <v>68.481300000000005</v>
      </c>
      <c r="D12" s="46">
        <v>68.480599999999995</v>
      </c>
      <c r="E12" s="46">
        <v>68.4803</v>
      </c>
      <c r="F12" s="46">
        <v>68.4803</v>
      </c>
      <c r="G12" s="46">
        <v>68.480400000000003</v>
      </c>
      <c r="H12" s="46">
        <v>68.480099999999993</v>
      </c>
      <c r="I12" s="46">
        <f t="shared" si="2"/>
        <v>68.480249999999998</v>
      </c>
      <c r="J12" s="46">
        <f t="shared" si="3"/>
        <v>68.481500000000011</v>
      </c>
      <c r="K12" s="46">
        <f t="shared" si="4"/>
        <v>68.480950000000007</v>
      </c>
      <c r="L12" s="46"/>
      <c r="M12" s="41">
        <v>13.1</v>
      </c>
      <c r="N12" s="46">
        <v>68.697800000000001</v>
      </c>
      <c r="O12" s="46">
        <v>68.697999999999993</v>
      </c>
      <c r="P12" s="46">
        <v>68.697100000000006</v>
      </c>
      <c r="Q12" s="46">
        <v>68.696600000000004</v>
      </c>
      <c r="R12" s="46">
        <v>68.696399999999997</v>
      </c>
      <c r="S12" s="46">
        <f t="shared" si="0"/>
        <v>68.697900000000004</v>
      </c>
      <c r="T12" s="46">
        <f t="shared" si="1"/>
        <v>68.697550000000007</v>
      </c>
      <c r="U12" s="41">
        <v>13.1</v>
      </c>
      <c r="W12" s="41">
        <v>13.2</v>
      </c>
      <c r="X12" s="46">
        <v>69.041700000000006</v>
      </c>
      <c r="Y12" s="46">
        <v>69.041700000000006</v>
      </c>
      <c r="Z12" s="46">
        <v>69.040999999999997</v>
      </c>
      <c r="AA12" s="46">
        <v>69.040499999999994</v>
      </c>
      <c r="AB12" s="46">
        <v>69.040199999999999</v>
      </c>
      <c r="AC12" s="46">
        <f t="shared" si="5"/>
        <v>69.041700000000006</v>
      </c>
      <c r="AD12" s="46">
        <f t="shared" si="6"/>
        <v>69.041349999999994</v>
      </c>
      <c r="AE12" s="41">
        <v>13.2</v>
      </c>
    </row>
    <row r="13" spans="1:31" ht="17.100000000000001" customHeight="1" x14ac:dyDescent="0.2">
      <c r="A13" s="41">
        <v>9.1</v>
      </c>
      <c r="B13" s="46">
        <v>71.957800000000006</v>
      </c>
      <c r="C13" s="46">
        <v>71.957800000000006</v>
      </c>
      <c r="D13" s="46">
        <v>71.956400000000002</v>
      </c>
      <c r="E13" s="46">
        <v>71.955799999999996</v>
      </c>
      <c r="F13" s="46">
        <v>71.956000000000003</v>
      </c>
      <c r="G13" s="46">
        <v>71.955399999999997</v>
      </c>
      <c r="H13" s="46">
        <v>71.955299999999994</v>
      </c>
      <c r="I13" s="46">
        <f t="shared" si="2"/>
        <v>71.955349999999996</v>
      </c>
      <c r="J13" s="46">
        <f t="shared" si="3"/>
        <v>71.957800000000006</v>
      </c>
      <c r="K13" s="46">
        <f t="shared" si="4"/>
        <v>71.957099999999997</v>
      </c>
      <c r="L13" s="46"/>
      <c r="M13" s="41">
        <v>14.1</v>
      </c>
      <c r="N13" s="46">
        <v>68.684600000000003</v>
      </c>
      <c r="O13" s="46">
        <v>68.6845</v>
      </c>
      <c r="P13" s="46">
        <v>68.683400000000006</v>
      </c>
      <c r="Q13" s="46">
        <v>68.683499999999995</v>
      </c>
      <c r="R13" s="46">
        <v>68.683000000000007</v>
      </c>
      <c r="S13" s="46">
        <f t="shared" si="0"/>
        <v>68.684550000000002</v>
      </c>
      <c r="T13" s="46">
        <f t="shared" si="1"/>
        <v>68.68395000000001</v>
      </c>
      <c r="U13" s="41">
        <v>14.1</v>
      </c>
      <c r="W13" s="41">
        <v>14.2</v>
      </c>
      <c r="X13" s="46">
        <v>69.250399999999999</v>
      </c>
      <c r="Y13" s="46">
        <v>69.250200000000007</v>
      </c>
      <c r="Z13" s="46">
        <v>69.248800000000003</v>
      </c>
      <c r="AA13" s="46">
        <v>69.249099999999999</v>
      </c>
      <c r="AB13" s="46">
        <v>69.248699999999999</v>
      </c>
      <c r="AC13" s="46">
        <f t="shared" si="5"/>
        <v>69.25030000000001</v>
      </c>
      <c r="AD13" s="46">
        <f t="shared" si="6"/>
        <v>69.249500000000012</v>
      </c>
      <c r="AE13" s="41">
        <v>14.2</v>
      </c>
    </row>
    <row r="14" spans="1:31" ht="17.100000000000001" customHeight="1" x14ac:dyDescent="0.2">
      <c r="A14" s="41">
        <v>9.1999999999999993</v>
      </c>
      <c r="B14" s="46">
        <v>72.993200000000002</v>
      </c>
      <c r="C14" s="46">
        <v>72.993099999999998</v>
      </c>
      <c r="D14" s="46">
        <v>72.991600000000005</v>
      </c>
      <c r="E14" s="46">
        <v>72.991</v>
      </c>
      <c r="F14" s="46">
        <v>72.991</v>
      </c>
      <c r="G14" s="46">
        <v>72.990399999999994</v>
      </c>
      <c r="H14" s="46">
        <v>72.990099999999998</v>
      </c>
      <c r="I14" s="46">
        <f t="shared" si="2"/>
        <v>72.990250000000003</v>
      </c>
      <c r="J14" s="46">
        <f t="shared" si="3"/>
        <v>72.99315</v>
      </c>
      <c r="K14" s="46">
        <f t="shared" si="4"/>
        <v>72.992350000000002</v>
      </c>
      <c r="L14" s="46"/>
      <c r="M14" s="41">
        <v>15.1</v>
      </c>
      <c r="N14" s="46">
        <v>68.769199999999998</v>
      </c>
      <c r="O14" s="46">
        <v>68.769499999999994</v>
      </c>
      <c r="P14" s="46">
        <v>68.7684</v>
      </c>
      <c r="Q14" s="46">
        <v>68.768000000000001</v>
      </c>
      <c r="R14" s="46">
        <v>68.767899999999997</v>
      </c>
      <c r="S14" s="46">
        <f t="shared" si="0"/>
        <v>68.769350000000003</v>
      </c>
      <c r="T14" s="46">
        <f t="shared" si="1"/>
        <v>68.76894999999999</v>
      </c>
      <c r="U14" s="41">
        <v>15.1</v>
      </c>
      <c r="W14" s="41">
        <v>15.2</v>
      </c>
      <c r="X14" s="46">
        <v>67.238600000000005</v>
      </c>
      <c r="Y14" s="46">
        <v>67.238600000000005</v>
      </c>
      <c r="Z14" s="46">
        <v>67.237700000000004</v>
      </c>
      <c r="AA14" s="46">
        <v>67.237499999999997</v>
      </c>
      <c r="AB14" s="46">
        <v>67.237200000000001</v>
      </c>
      <c r="AC14" s="46">
        <f t="shared" si="5"/>
        <v>67.238600000000005</v>
      </c>
      <c r="AD14" s="46">
        <f t="shared" si="6"/>
        <v>67.238150000000005</v>
      </c>
      <c r="AE14" s="41">
        <v>15.2</v>
      </c>
    </row>
    <row r="15" spans="1:31" ht="17.100000000000001" customHeight="1" x14ac:dyDescent="0.2">
      <c r="A15" s="41">
        <v>10.1</v>
      </c>
      <c r="B15" s="46">
        <v>72.842500000000001</v>
      </c>
      <c r="C15" s="46">
        <v>72.842500000000001</v>
      </c>
      <c r="D15" s="46">
        <v>72.841499999999996</v>
      </c>
      <c r="E15" s="46">
        <v>72.840999999999994</v>
      </c>
      <c r="F15" s="46">
        <v>72.840900000000005</v>
      </c>
      <c r="G15" s="46">
        <v>72.840800000000002</v>
      </c>
      <c r="H15" s="46">
        <v>72.840599999999995</v>
      </c>
      <c r="I15" s="46">
        <f t="shared" si="2"/>
        <v>72.840699999999998</v>
      </c>
      <c r="J15" s="46">
        <f t="shared" si="3"/>
        <v>72.842500000000001</v>
      </c>
      <c r="K15" s="46">
        <f t="shared" si="4"/>
        <v>72.841999999999999</v>
      </c>
      <c r="L15" s="46"/>
      <c r="M15" s="41">
        <v>16.100000000000001</v>
      </c>
      <c r="N15" s="46">
        <v>68.671599999999998</v>
      </c>
      <c r="O15" s="46">
        <v>68.671400000000006</v>
      </c>
      <c r="P15" s="46">
        <v>68.6708</v>
      </c>
      <c r="Q15" s="46">
        <v>68.670299999999997</v>
      </c>
      <c r="R15" s="46">
        <v>68.67</v>
      </c>
      <c r="S15" s="46">
        <f t="shared" si="0"/>
        <v>68.671500000000009</v>
      </c>
      <c r="T15" s="46">
        <f t="shared" si="1"/>
        <v>68.671099999999996</v>
      </c>
      <c r="U15" s="41">
        <v>16.100000000000001</v>
      </c>
      <c r="W15" s="41">
        <v>16.2</v>
      </c>
      <c r="X15" s="46">
        <v>69.712400000000002</v>
      </c>
      <c r="Y15" s="46">
        <v>69.712299999999999</v>
      </c>
      <c r="Z15" s="46">
        <v>69.711299999999994</v>
      </c>
      <c r="AA15" s="46">
        <v>69.710700000000003</v>
      </c>
      <c r="AB15" s="46">
        <v>69.710599999999999</v>
      </c>
      <c r="AC15" s="46">
        <f t="shared" si="5"/>
        <v>69.712350000000001</v>
      </c>
      <c r="AD15" s="46">
        <f t="shared" si="6"/>
        <v>69.711799999999997</v>
      </c>
      <c r="AE15" s="41">
        <v>16.2</v>
      </c>
    </row>
    <row r="16" spans="1:31" ht="17.100000000000001" customHeight="1" x14ac:dyDescent="0.2">
      <c r="A16" s="41">
        <v>10.199999999999999</v>
      </c>
      <c r="B16" s="46">
        <v>72.4358</v>
      </c>
      <c r="C16" s="46">
        <v>72.435900000000004</v>
      </c>
      <c r="D16" s="46">
        <v>72.435000000000002</v>
      </c>
      <c r="E16" s="46">
        <v>72.434399999999997</v>
      </c>
      <c r="F16" s="46">
        <v>72.434600000000003</v>
      </c>
      <c r="G16" s="46">
        <v>72.434200000000004</v>
      </c>
      <c r="H16" s="46">
        <v>72.433899999999994</v>
      </c>
      <c r="I16" s="46">
        <f t="shared" si="2"/>
        <v>72.434049999999999</v>
      </c>
      <c r="J16" s="46">
        <f t="shared" si="3"/>
        <v>72.435850000000002</v>
      </c>
      <c r="K16" s="46">
        <f t="shared" si="4"/>
        <v>72.435450000000003</v>
      </c>
      <c r="L16" s="46"/>
      <c r="M16" s="41">
        <v>18.100000000000001</v>
      </c>
      <c r="N16" s="46">
        <v>68.666399999999996</v>
      </c>
      <c r="O16" s="46">
        <v>68.666600000000003</v>
      </c>
      <c r="P16" s="46">
        <v>68.665800000000004</v>
      </c>
      <c r="Q16" s="46">
        <v>68.665300000000002</v>
      </c>
      <c r="R16" s="46">
        <v>68.664699999999996</v>
      </c>
      <c r="S16" s="46">
        <f t="shared" si="0"/>
        <v>68.666499999999999</v>
      </c>
      <c r="T16" s="46">
        <f t="shared" si="1"/>
        <v>68.666200000000003</v>
      </c>
      <c r="U16" s="41">
        <v>18.100000000000001</v>
      </c>
      <c r="W16" s="41">
        <v>18.2</v>
      </c>
      <c r="X16" s="46">
        <v>70.476699999999994</v>
      </c>
      <c r="Y16" s="46">
        <v>70.476600000000005</v>
      </c>
      <c r="Z16" s="46">
        <v>70.475300000000004</v>
      </c>
      <c r="AA16" s="46">
        <v>70.474500000000006</v>
      </c>
      <c r="AB16" s="46">
        <v>70.474199999999996</v>
      </c>
      <c r="AC16" s="46">
        <f t="shared" si="5"/>
        <v>70.476650000000006</v>
      </c>
      <c r="AD16" s="46">
        <f t="shared" si="6"/>
        <v>70.475950000000012</v>
      </c>
      <c r="AE16" s="41">
        <v>18.2</v>
      </c>
    </row>
    <row r="17" spans="1:31" ht="17.100000000000001" customHeight="1" x14ac:dyDescent="0.2">
      <c r="A17" s="41">
        <v>11.1</v>
      </c>
      <c r="B17" s="46">
        <v>73.759799999999998</v>
      </c>
      <c r="C17" s="46">
        <v>73.759299999999996</v>
      </c>
      <c r="D17" s="46">
        <v>73.757800000000003</v>
      </c>
      <c r="E17" s="46">
        <v>73.756900000000002</v>
      </c>
      <c r="F17" s="46">
        <v>73.757199999999997</v>
      </c>
      <c r="G17" s="46">
        <v>73.756900000000002</v>
      </c>
      <c r="H17" s="46">
        <v>73.756500000000003</v>
      </c>
      <c r="I17" s="46">
        <f t="shared" si="2"/>
        <v>73.756699999999995</v>
      </c>
      <c r="J17" s="46">
        <f t="shared" si="3"/>
        <v>73.75954999999999</v>
      </c>
      <c r="K17" s="46">
        <f t="shared" si="4"/>
        <v>73.75855</v>
      </c>
      <c r="L17" s="46"/>
      <c r="M17" s="41">
        <v>19.100000000000001</v>
      </c>
      <c r="N17" s="46">
        <v>71.837299999999999</v>
      </c>
      <c r="O17" s="46">
        <v>71.837299999999999</v>
      </c>
      <c r="P17" s="46">
        <v>71.836399999999998</v>
      </c>
      <c r="Q17" s="46">
        <v>71.835499999999996</v>
      </c>
      <c r="R17" s="46">
        <v>71.834800000000001</v>
      </c>
      <c r="S17" s="46">
        <f t="shared" si="0"/>
        <v>71.837299999999999</v>
      </c>
      <c r="T17" s="46">
        <f t="shared" si="1"/>
        <v>71.836849999999998</v>
      </c>
      <c r="U17" s="41">
        <v>19.100000000000001</v>
      </c>
      <c r="W17" s="41">
        <v>19.2</v>
      </c>
      <c r="X17" s="46">
        <v>72.0899</v>
      </c>
      <c r="Y17" s="46">
        <v>72.089600000000004</v>
      </c>
      <c r="Z17" s="46">
        <v>72.088499999999996</v>
      </c>
      <c r="AA17" s="46">
        <v>72.087800000000001</v>
      </c>
      <c r="AB17" s="46">
        <v>72.087800000000001</v>
      </c>
      <c r="AC17" s="46">
        <f t="shared" si="5"/>
        <v>72.089750000000009</v>
      </c>
      <c r="AD17" s="46">
        <f t="shared" si="6"/>
        <v>72.08905</v>
      </c>
      <c r="AE17" s="41">
        <v>19.2</v>
      </c>
    </row>
    <row r="18" spans="1:31" ht="17.100000000000001" customHeight="1" x14ac:dyDescent="0.2">
      <c r="A18" s="41">
        <v>11.2</v>
      </c>
      <c r="B18" s="46">
        <v>70.509500000000003</v>
      </c>
      <c r="C18" s="46">
        <v>70.509200000000007</v>
      </c>
      <c r="D18" s="46">
        <v>70.507800000000003</v>
      </c>
      <c r="E18" s="46">
        <v>70.507499999999993</v>
      </c>
      <c r="F18" s="46">
        <v>70.5077</v>
      </c>
      <c r="G18" s="46">
        <v>70.507400000000004</v>
      </c>
      <c r="H18" s="46">
        <v>70.507199999999997</v>
      </c>
      <c r="I18" s="46">
        <f t="shared" si="2"/>
        <v>70.507300000000001</v>
      </c>
      <c r="J18" s="46">
        <f t="shared" si="3"/>
        <v>70.509350000000012</v>
      </c>
      <c r="K18" s="46">
        <f t="shared" si="4"/>
        <v>70.508499999999998</v>
      </c>
      <c r="L18" s="46"/>
      <c r="M18" s="41">
        <v>20.100000000000001</v>
      </c>
      <c r="N18" s="46">
        <v>71.064499999999995</v>
      </c>
      <c r="O18" s="46">
        <v>71.064599999999999</v>
      </c>
      <c r="P18" s="46">
        <v>71.063500000000005</v>
      </c>
      <c r="Q18" s="46">
        <v>71.063000000000002</v>
      </c>
      <c r="R18" s="46">
        <v>71.062799999999996</v>
      </c>
      <c r="S18" s="46">
        <f t="shared" si="0"/>
        <v>71.064549999999997</v>
      </c>
      <c r="T18" s="46">
        <f t="shared" si="1"/>
        <v>71.064050000000009</v>
      </c>
      <c r="U18" s="41">
        <v>20.100000000000001</v>
      </c>
      <c r="W18" s="41">
        <v>20.2</v>
      </c>
      <c r="X18" s="46">
        <v>73.561199999999999</v>
      </c>
      <c r="Y18" s="46">
        <v>73.561199999999999</v>
      </c>
      <c r="Z18" s="46">
        <v>73.56</v>
      </c>
      <c r="AA18" s="46">
        <v>73.559399999999997</v>
      </c>
      <c r="AB18" s="46">
        <v>73.559100000000001</v>
      </c>
      <c r="AC18" s="46">
        <f t="shared" si="5"/>
        <v>73.561199999999999</v>
      </c>
      <c r="AD18" s="46">
        <f t="shared" si="6"/>
        <v>73.560599999999994</v>
      </c>
      <c r="AE18" s="41">
        <v>20.2</v>
      </c>
    </row>
    <row r="19" spans="1:31" ht="17.100000000000001" customHeight="1" x14ac:dyDescent="0.2">
      <c r="A19" s="41">
        <v>12.1</v>
      </c>
      <c r="B19" s="46">
        <v>72.455600000000004</v>
      </c>
      <c r="C19" s="46">
        <v>72.455600000000004</v>
      </c>
      <c r="D19" s="46">
        <v>72.454400000000007</v>
      </c>
      <c r="E19" s="46">
        <v>72.453999999999994</v>
      </c>
      <c r="F19" s="46">
        <v>72.454300000000003</v>
      </c>
      <c r="G19" s="46">
        <v>72.454099999999997</v>
      </c>
      <c r="H19" s="46">
        <v>72.453800000000001</v>
      </c>
      <c r="I19" s="46">
        <f t="shared" si="2"/>
        <v>72.453949999999992</v>
      </c>
      <c r="J19" s="46">
        <f t="shared" si="3"/>
        <v>72.455600000000004</v>
      </c>
      <c r="K19" s="46">
        <f t="shared" si="4"/>
        <v>72.455000000000013</v>
      </c>
      <c r="L19" s="46"/>
      <c r="M19" s="41">
        <v>21.1</v>
      </c>
      <c r="N19" s="46">
        <v>73.268699999999995</v>
      </c>
      <c r="O19" s="46">
        <v>73.268799999999999</v>
      </c>
      <c r="P19" s="46">
        <v>73.267799999999994</v>
      </c>
      <c r="Q19" s="46">
        <v>73.267399999999995</v>
      </c>
      <c r="R19" s="46">
        <v>73.266900000000007</v>
      </c>
      <c r="S19" s="46">
        <f t="shared" si="0"/>
        <v>73.268749999999997</v>
      </c>
      <c r="T19" s="46">
        <f t="shared" si="1"/>
        <v>73.268299999999996</v>
      </c>
      <c r="U19" s="41">
        <v>21.1</v>
      </c>
      <c r="W19" s="41">
        <v>21.2</v>
      </c>
      <c r="X19" s="46">
        <v>71.853499999999997</v>
      </c>
      <c r="Y19" s="46">
        <v>71.853399999999993</v>
      </c>
      <c r="Z19" s="46">
        <v>71.852500000000006</v>
      </c>
      <c r="AA19" s="46">
        <v>71.852099999999993</v>
      </c>
      <c r="AB19" s="46">
        <v>71.852000000000004</v>
      </c>
      <c r="AC19" s="46">
        <f t="shared" si="5"/>
        <v>71.853449999999995</v>
      </c>
      <c r="AD19" s="46">
        <f t="shared" si="6"/>
        <v>71.852949999999993</v>
      </c>
      <c r="AE19" s="41">
        <v>21.2</v>
      </c>
    </row>
    <row r="20" spans="1:31" ht="17.100000000000001" customHeight="1" x14ac:dyDescent="0.2">
      <c r="A20" s="41">
        <v>12.2</v>
      </c>
      <c r="B20" s="46">
        <v>73.349400000000003</v>
      </c>
      <c r="C20" s="46">
        <v>73.349100000000007</v>
      </c>
      <c r="D20" s="46">
        <v>73.347800000000007</v>
      </c>
      <c r="E20" s="46">
        <v>73.347700000000003</v>
      </c>
      <c r="F20" s="46">
        <v>73.347800000000007</v>
      </c>
      <c r="G20" s="46">
        <v>73.347499999999997</v>
      </c>
      <c r="H20" s="46">
        <v>73.347300000000004</v>
      </c>
      <c r="I20" s="46">
        <f t="shared" si="2"/>
        <v>73.347399999999993</v>
      </c>
      <c r="J20" s="46">
        <f t="shared" si="3"/>
        <v>73.349250000000012</v>
      </c>
      <c r="K20" s="46">
        <f t="shared" si="4"/>
        <v>73.348450000000014</v>
      </c>
      <c r="L20" s="46"/>
      <c r="M20" s="41">
        <v>22.1</v>
      </c>
      <c r="N20" s="46">
        <v>68.405199999999994</v>
      </c>
      <c r="O20" s="46">
        <v>68.403700000000001</v>
      </c>
      <c r="P20" s="46">
        <v>68.402900000000002</v>
      </c>
      <c r="Q20" s="46">
        <v>68.402600000000007</v>
      </c>
      <c r="R20" s="46">
        <v>68.402199999999993</v>
      </c>
      <c r="S20" s="46">
        <f t="shared" si="0"/>
        <v>68.404449999999997</v>
      </c>
      <c r="T20" s="46">
        <f t="shared" si="1"/>
        <v>68.403300000000002</v>
      </c>
      <c r="U20" s="41">
        <v>22.1</v>
      </c>
      <c r="W20" s="41">
        <v>22.2</v>
      </c>
      <c r="X20" s="46">
        <v>71.189899999999994</v>
      </c>
      <c r="Y20" s="46">
        <v>71.188100000000006</v>
      </c>
      <c r="Z20" s="46">
        <v>71.186800000000005</v>
      </c>
      <c r="AA20" s="46">
        <v>71.186599999999999</v>
      </c>
      <c r="AB20" s="46">
        <v>71.186400000000006</v>
      </c>
      <c r="AC20" s="46">
        <f t="shared" si="5"/>
        <v>71.188999999999993</v>
      </c>
      <c r="AD20" s="46">
        <f t="shared" si="6"/>
        <v>71.187450000000013</v>
      </c>
      <c r="AE20" s="41">
        <v>22.2</v>
      </c>
    </row>
    <row r="21" spans="1:31" ht="17.100000000000001" customHeight="1" x14ac:dyDescent="0.2">
      <c r="A21" s="41">
        <v>13.1</v>
      </c>
      <c r="B21" s="46">
        <v>68.697800000000001</v>
      </c>
      <c r="C21" s="46">
        <v>68.697999999999993</v>
      </c>
      <c r="D21" s="46">
        <v>68.697100000000006</v>
      </c>
      <c r="E21" s="46">
        <v>68.696600000000004</v>
      </c>
      <c r="F21" s="46">
        <v>68.697000000000003</v>
      </c>
      <c r="G21" s="46">
        <v>68.696600000000004</v>
      </c>
      <c r="H21" s="46">
        <v>68.696399999999997</v>
      </c>
      <c r="I21" s="46">
        <f t="shared" si="2"/>
        <v>68.6965</v>
      </c>
      <c r="J21" s="46">
        <f t="shared" si="3"/>
        <v>68.697900000000004</v>
      </c>
      <c r="K21" s="46">
        <f t="shared" si="4"/>
        <v>68.697550000000007</v>
      </c>
      <c r="L21" s="46"/>
      <c r="M21" s="41">
        <v>23.1</v>
      </c>
      <c r="N21" s="46">
        <v>71.703000000000003</v>
      </c>
      <c r="O21" s="46">
        <v>71.703199999999995</v>
      </c>
      <c r="P21" s="46">
        <v>71.702100000000002</v>
      </c>
      <c r="Q21" s="46">
        <v>71.701499999999996</v>
      </c>
      <c r="R21" s="46">
        <v>71.700999999999993</v>
      </c>
      <c r="S21" s="46">
        <f t="shared" si="0"/>
        <v>71.703100000000006</v>
      </c>
      <c r="T21" s="46">
        <f t="shared" si="1"/>
        <v>71.702650000000006</v>
      </c>
      <c r="U21" s="41">
        <v>23.1</v>
      </c>
      <c r="W21" s="41">
        <v>23.2</v>
      </c>
      <c r="X21" s="46">
        <v>71.001800000000003</v>
      </c>
      <c r="Y21" s="46">
        <v>71.0017</v>
      </c>
      <c r="Z21" s="46">
        <v>71.000799999999998</v>
      </c>
      <c r="AA21" s="46">
        <v>71.000200000000007</v>
      </c>
      <c r="AB21" s="46">
        <v>71</v>
      </c>
      <c r="AC21" s="46">
        <f t="shared" si="5"/>
        <v>71.001750000000001</v>
      </c>
      <c r="AD21" s="46">
        <f t="shared" si="6"/>
        <v>71.001249999999999</v>
      </c>
      <c r="AE21" s="41">
        <v>23.2</v>
      </c>
    </row>
    <row r="22" spans="1:31" ht="17.100000000000001" customHeight="1" x14ac:dyDescent="0.2">
      <c r="A22" s="41">
        <v>13.2</v>
      </c>
      <c r="B22" s="46">
        <v>69.041700000000006</v>
      </c>
      <c r="C22" s="46">
        <v>69.041700000000006</v>
      </c>
      <c r="D22" s="46">
        <v>69.040999999999997</v>
      </c>
      <c r="E22" s="46">
        <v>69.040700000000001</v>
      </c>
      <c r="F22" s="46">
        <v>69.040800000000004</v>
      </c>
      <c r="G22" s="46">
        <v>69.040499999999994</v>
      </c>
      <c r="H22" s="46">
        <v>69.040199999999999</v>
      </c>
      <c r="I22" s="46">
        <f t="shared" si="2"/>
        <v>69.040349999999989</v>
      </c>
      <c r="J22" s="46">
        <f t="shared" si="3"/>
        <v>69.041700000000006</v>
      </c>
      <c r="K22" s="46">
        <f t="shared" si="4"/>
        <v>69.041349999999994</v>
      </c>
      <c r="L22" s="46"/>
      <c r="M22" s="41">
        <v>24.1</v>
      </c>
      <c r="N22" s="46">
        <v>71.351200000000006</v>
      </c>
      <c r="O22" s="46">
        <v>71.351299999999995</v>
      </c>
      <c r="P22" s="46">
        <v>71.350399999999993</v>
      </c>
      <c r="Q22" s="46">
        <v>71.349999999999994</v>
      </c>
      <c r="R22" s="46">
        <v>71.349500000000006</v>
      </c>
      <c r="S22" s="46">
        <f t="shared" si="0"/>
        <v>71.351249999999993</v>
      </c>
      <c r="T22" s="46">
        <f t="shared" si="1"/>
        <v>71.350849999999994</v>
      </c>
      <c r="U22" s="41">
        <v>24.1</v>
      </c>
      <c r="W22" s="41">
        <v>24.2</v>
      </c>
      <c r="X22" s="46">
        <v>71.001300000000001</v>
      </c>
      <c r="Y22" s="46">
        <v>71.001099999999994</v>
      </c>
      <c r="Z22" s="46">
        <v>71.000100000000003</v>
      </c>
      <c r="AA22" s="46">
        <v>70.999499999999998</v>
      </c>
      <c r="AB22" s="46">
        <v>70.999300000000005</v>
      </c>
      <c r="AC22" s="46">
        <f t="shared" si="5"/>
        <v>71.001199999999997</v>
      </c>
      <c r="AD22" s="46">
        <f t="shared" si="6"/>
        <v>71.000599999999991</v>
      </c>
      <c r="AE22" s="41">
        <v>24.2</v>
      </c>
    </row>
    <row r="23" spans="1:31" ht="17.100000000000001" customHeight="1" x14ac:dyDescent="0.2">
      <c r="A23" s="41">
        <v>14.1</v>
      </c>
      <c r="B23" s="46">
        <v>68.684600000000003</v>
      </c>
      <c r="C23" s="46">
        <v>68.6845</v>
      </c>
      <c r="D23" s="46">
        <v>68.683400000000006</v>
      </c>
      <c r="E23" s="46">
        <v>68.683199999999999</v>
      </c>
      <c r="F23" s="46">
        <v>68.683499999999995</v>
      </c>
      <c r="G23" s="46">
        <v>68.683499999999995</v>
      </c>
      <c r="H23" s="46">
        <v>68.683000000000007</v>
      </c>
      <c r="I23" s="46">
        <f t="shared" si="2"/>
        <v>68.683250000000001</v>
      </c>
      <c r="J23" s="46">
        <f t="shared" si="3"/>
        <v>68.684550000000002</v>
      </c>
      <c r="K23" s="46">
        <f t="shared" si="4"/>
        <v>68.68395000000001</v>
      </c>
      <c r="L23" s="46"/>
      <c r="M23" s="41">
        <v>26.1</v>
      </c>
      <c r="N23" s="46">
        <v>71.1905</v>
      </c>
      <c r="O23" s="46">
        <v>71.190399999999997</v>
      </c>
      <c r="P23" s="46">
        <v>71.188599999999994</v>
      </c>
      <c r="Q23" s="46">
        <v>71.188199999999995</v>
      </c>
      <c r="R23" s="46">
        <v>71.188000000000002</v>
      </c>
      <c r="S23" s="46">
        <f t="shared" si="0"/>
        <v>71.190449999999998</v>
      </c>
      <c r="T23" s="46">
        <f t="shared" si="1"/>
        <v>71.189499999999995</v>
      </c>
      <c r="U23" s="41">
        <v>26.1</v>
      </c>
      <c r="W23" s="41">
        <v>26.2</v>
      </c>
      <c r="X23" s="46">
        <v>68.245099999999994</v>
      </c>
      <c r="Y23" s="46">
        <v>68.244900000000001</v>
      </c>
      <c r="Z23" s="46">
        <v>68.243700000000004</v>
      </c>
      <c r="AA23" s="46">
        <v>68.243399999999994</v>
      </c>
      <c r="AB23" s="46">
        <v>68.243300000000005</v>
      </c>
      <c r="AC23" s="46">
        <f t="shared" si="5"/>
        <v>68.245000000000005</v>
      </c>
      <c r="AD23" s="46">
        <f t="shared" si="6"/>
        <v>68.24430000000001</v>
      </c>
      <c r="AE23" s="41">
        <v>26.2</v>
      </c>
    </row>
    <row r="24" spans="1:31" ht="17.100000000000001" customHeight="1" x14ac:dyDescent="0.2">
      <c r="A24" s="41">
        <v>14.2</v>
      </c>
      <c r="B24" s="46">
        <v>69.250399999999999</v>
      </c>
      <c r="C24" s="46">
        <v>69.250200000000007</v>
      </c>
      <c r="D24" s="46">
        <v>69.248800000000003</v>
      </c>
      <c r="E24" s="46">
        <v>69.249099999999999</v>
      </c>
      <c r="F24" s="46">
        <v>69.248999999999995</v>
      </c>
      <c r="G24" s="46">
        <v>69.249099999999999</v>
      </c>
      <c r="H24" s="46">
        <v>69.248699999999999</v>
      </c>
      <c r="I24" s="46">
        <f t="shared" si="2"/>
        <v>69.248899999999992</v>
      </c>
      <c r="J24" s="46">
        <f t="shared" si="3"/>
        <v>69.25030000000001</v>
      </c>
      <c r="K24" s="46">
        <f t="shared" si="4"/>
        <v>69.249500000000012</v>
      </c>
      <c r="L24" s="46"/>
    </row>
    <row r="25" spans="1:31" ht="17.100000000000001" customHeight="1" x14ac:dyDescent="0.2">
      <c r="A25" s="41">
        <v>15.1</v>
      </c>
      <c r="B25" s="46">
        <v>68.769199999999998</v>
      </c>
      <c r="C25" s="46">
        <v>68.769499999999994</v>
      </c>
      <c r="D25" s="46">
        <v>68.7684</v>
      </c>
      <c r="E25" s="46">
        <v>68.767799999999994</v>
      </c>
      <c r="F25" s="46">
        <v>68.7684</v>
      </c>
      <c r="G25" s="46">
        <v>68.768000000000001</v>
      </c>
      <c r="H25" s="46">
        <v>68.767899999999997</v>
      </c>
      <c r="I25" s="46">
        <f t="shared" si="2"/>
        <v>68.767949999999999</v>
      </c>
      <c r="J25" s="46">
        <f t="shared" si="3"/>
        <v>68.769350000000003</v>
      </c>
      <c r="K25" s="46">
        <f t="shared" si="4"/>
        <v>68.76894999999999</v>
      </c>
      <c r="L25" s="46"/>
    </row>
    <row r="26" spans="1:31" ht="17.100000000000001" customHeight="1" x14ac:dyDescent="0.2">
      <c r="A26" s="41">
        <v>15.2</v>
      </c>
      <c r="B26" s="46">
        <v>67.238600000000005</v>
      </c>
      <c r="C26" s="46">
        <v>67.238600000000005</v>
      </c>
      <c r="D26" s="46">
        <v>67.237700000000004</v>
      </c>
      <c r="E26" s="46">
        <v>67.237300000000005</v>
      </c>
      <c r="F26" s="46">
        <v>67.237799999999993</v>
      </c>
      <c r="G26" s="46">
        <v>67.237499999999997</v>
      </c>
      <c r="H26" s="46">
        <v>67.237200000000001</v>
      </c>
      <c r="I26" s="46">
        <f t="shared" si="2"/>
        <v>67.237349999999992</v>
      </c>
      <c r="J26" s="46">
        <f t="shared" si="3"/>
        <v>67.238600000000005</v>
      </c>
      <c r="K26" s="46">
        <f t="shared" si="4"/>
        <v>67.238150000000005</v>
      </c>
      <c r="L26" s="46"/>
    </row>
    <row r="27" spans="1:31" ht="17.100000000000001" customHeight="1" x14ac:dyDescent="0.2">
      <c r="A27" s="41">
        <v>16.100000000000001</v>
      </c>
      <c r="B27" s="46">
        <v>68.671599999999998</v>
      </c>
      <c r="C27" s="46">
        <v>68.671400000000006</v>
      </c>
      <c r="D27" s="46">
        <v>68.6708</v>
      </c>
      <c r="E27" s="46">
        <v>68.670400000000001</v>
      </c>
      <c r="F27" s="46">
        <v>68.670599999999993</v>
      </c>
      <c r="G27" s="46">
        <v>68.670299999999997</v>
      </c>
      <c r="H27" s="46">
        <v>68.67</v>
      </c>
      <c r="I27" s="46">
        <f t="shared" si="2"/>
        <v>68.670150000000007</v>
      </c>
      <c r="J27" s="46">
        <f t="shared" si="3"/>
        <v>68.671500000000009</v>
      </c>
      <c r="K27" s="46">
        <f t="shared" si="4"/>
        <v>68.671099999999996</v>
      </c>
      <c r="L27" s="46"/>
    </row>
    <row r="28" spans="1:31" ht="17.100000000000001" customHeight="1" x14ac:dyDescent="0.2">
      <c r="A28" s="41">
        <v>16.2</v>
      </c>
      <c r="B28" s="46">
        <v>69.712400000000002</v>
      </c>
      <c r="C28" s="46">
        <v>69.712299999999999</v>
      </c>
      <c r="D28" s="46">
        <v>69.711299999999994</v>
      </c>
      <c r="E28" s="46">
        <v>69.711299999999994</v>
      </c>
      <c r="F28" s="46">
        <v>69.711299999999994</v>
      </c>
      <c r="G28" s="46">
        <v>69.710700000000003</v>
      </c>
      <c r="H28" s="46">
        <v>69.710599999999999</v>
      </c>
      <c r="I28" s="46">
        <f t="shared" si="2"/>
        <v>69.710650000000001</v>
      </c>
      <c r="J28" s="46">
        <f t="shared" si="3"/>
        <v>69.712350000000001</v>
      </c>
      <c r="K28" s="46">
        <f t="shared" si="4"/>
        <v>69.711799999999997</v>
      </c>
      <c r="L28" s="46"/>
    </row>
    <row r="29" spans="1:31" ht="17.100000000000001" customHeight="1" x14ac:dyDescent="0.2">
      <c r="A29" s="41">
        <v>18.100000000000001</v>
      </c>
      <c r="B29" s="46">
        <v>68.666399999999996</v>
      </c>
      <c r="C29" s="46">
        <v>68.666600000000003</v>
      </c>
      <c r="D29" s="46">
        <v>68.665800000000004</v>
      </c>
      <c r="E29" s="46">
        <v>68.665499999999994</v>
      </c>
      <c r="F29" s="46">
        <v>68.665499999999994</v>
      </c>
      <c r="G29" s="46">
        <v>68.665300000000002</v>
      </c>
      <c r="H29" s="46">
        <v>68.664699999999996</v>
      </c>
      <c r="I29" s="46">
        <f t="shared" si="2"/>
        <v>68.664999999999992</v>
      </c>
      <c r="J29" s="46">
        <f t="shared" si="3"/>
        <v>68.666499999999999</v>
      </c>
      <c r="K29" s="46">
        <f t="shared" si="4"/>
        <v>68.666200000000003</v>
      </c>
      <c r="L29" s="46"/>
    </row>
    <row r="30" spans="1:31" ht="17.100000000000001" customHeight="1" x14ac:dyDescent="0.2">
      <c r="A30" s="41">
        <v>18.2</v>
      </c>
      <c r="B30" s="46">
        <v>70.476699999999994</v>
      </c>
      <c r="C30" s="46">
        <v>70.476600000000005</v>
      </c>
      <c r="D30" s="46">
        <v>70.475300000000004</v>
      </c>
      <c r="E30" s="46">
        <v>70.475300000000004</v>
      </c>
      <c r="F30" s="46">
        <v>70.475099999999998</v>
      </c>
      <c r="G30" s="46">
        <v>70.474500000000006</v>
      </c>
      <c r="H30" s="46">
        <v>70.474199999999996</v>
      </c>
      <c r="I30" s="46">
        <f t="shared" si="2"/>
        <v>70.474350000000001</v>
      </c>
      <c r="J30" s="46">
        <f t="shared" si="3"/>
        <v>70.476650000000006</v>
      </c>
      <c r="K30" s="46">
        <f t="shared" si="4"/>
        <v>70.475950000000012</v>
      </c>
      <c r="L30" s="46"/>
    </row>
    <row r="31" spans="1:31" ht="17.100000000000001" customHeight="1" x14ac:dyDescent="0.2">
      <c r="A31" s="41">
        <v>19.100000000000001</v>
      </c>
      <c r="B31" s="46">
        <v>71.837299999999999</v>
      </c>
      <c r="C31" s="46">
        <v>71.837299999999999</v>
      </c>
      <c r="D31" s="46">
        <v>71.836399999999998</v>
      </c>
      <c r="E31" s="46">
        <v>71.835800000000006</v>
      </c>
      <c r="F31" s="46">
        <v>71.836200000000005</v>
      </c>
      <c r="G31" s="46">
        <v>71.835499999999996</v>
      </c>
      <c r="H31" s="46">
        <v>71.834800000000001</v>
      </c>
      <c r="I31" s="46">
        <f t="shared" si="2"/>
        <v>71.835149999999999</v>
      </c>
      <c r="J31" s="46">
        <f t="shared" si="3"/>
        <v>71.837299999999999</v>
      </c>
      <c r="K31" s="46">
        <f t="shared" si="4"/>
        <v>71.836849999999998</v>
      </c>
      <c r="L31" s="46"/>
    </row>
    <row r="32" spans="1:31" ht="17.100000000000001" customHeight="1" x14ac:dyDescent="0.2">
      <c r="A32" s="41">
        <v>19.2</v>
      </c>
      <c r="B32" s="46">
        <v>72.0899</v>
      </c>
      <c r="C32" s="46">
        <v>72.089600000000004</v>
      </c>
      <c r="D32" s="46">
        <v>72.088499999999996</v>
      </c>
      <c r="E32" s="46">
        <v>72.087699999999998</v>
      </c>
      <c r="F32" s="46">
        <v>72.088099999999997</v>
      </c>
      <c r="G32" s="46">
        <v>72.087800000000001</v>
      </c>
      <c r="H32" s="46">
        <v>72.087800000000001</v>
      </c>
      <c r="I32" s="46">
        <f t="shared" si="2"/>
        <v>72.087800000000001</v>
      </c>
      <c r="J32" s="46">
        <f t="shared" si="3"/>
        <v>72.089750000000009</v>
      </c>
      <c r="K32" s="46">
        <f t="shared" si="4"/>
        <v>72.08905</v>
      </c>
      <c r="L32" s="46"/>
    </row>
    <row r="33" spans="1:12" ht="17.100000000000001" customHeight="1" x14ac:dyDescent="0.2">
      <c r="A33" s="41">
        <v>20.100000000000001</v>
      </c>
      <c r="B33" s="46">
        <v>71.064499999999995</v>
      </c>
      <c r="C33" s="46">
        <v>71.064599999999999</v>
      </c>
      <c r="D33" s="46">
        <v>71.063500000000005</v>
      </c>
      <c r="E33" s="46">
        <v>71.063000000000002</v>
      </c>
      <c r="F33" s="46">
        <v>71.063000000000002</v>
      </c>
      <c r="G33" s="46">
        <v>71.063000000000002</v>
      </c>
      <c r="H33" s="46">
        <v>71.062799999999996</v>
      </c>
      <c r="I33" s="46">
        <f t="shared" si="2"/>
        <v>71.062899999999999</v>
      </c>
      <c r="J33" s="46">
        <f t="shared" si="3"/>
        <v>71.064549999999997</v>
      </c>
      <c r="K33" s="46">
        <f t="shared" si="4"/>
        <v>71.064050000000009</v>
      </c>
      <c r="L33" s="46"/>
    </row>
    <row r="34" spans="1:12" ht="17.100000000000001" customHeight="1" x14ac:dyDescent="0.2">
      <c r="A34" s="41">
        <v>20.2</v>
      </c>
      <c r="B34" s="46">
        <v>73.561199999999999</v>
      </c>
      <c r="C34" s="46">
        <v>73.561199999999999</v>
      </c>
      <c r="D34" s="46">
        <v>73.56</v>
      </c>
      <c r="E34" s="46">
        <v>73.559299999999993</v>
      </c>
      <c r="F34" s="46">
        <v>73.5595</v>
      </c>
      <c r="G34" s="46">
        <v>73.559399999999997</v>
      </c>
      <c r="H34" s="46">
        <v>73.559100000000001</v>
      </c>
      <c r="I34" s="46">
        <f t="shared" si="2"/>
        <v>73.559249999999992</v>
      </c>
      <c r="J34" s="46">
        <f t="shared" si="3"/>
        <v>73.561199999999999</v>
      </c>
      <c r="K34" s="46">
        <f t="shared" si="4"/>
        <v>73.560599999999994</v>
      </c>
      <c r="L34" s="46"/>
    </row>
    <row r="35" spans="1:12" ht="17.100000000000001" customHeight="1" x14ac:dyDescent="0.2">
      <c r="A35" s="41">
        <v>21.1</v>
      </c>
      <c r="B35" s="46">
        <v>73.268699999999995</v>
      </c>
      <c r="C35" s="46">
        <v>73.268799999999999</v>
      </c>
      <c r="D35" s="46">
        <v>73.267799999999994</v>
      </c>
      <c r="E35" s="46">
        <v>73.267399999999995</v>
      </c>
      <c r="F35" s="46">
        <v>73.267300000000006</v>
      </c>
      <c r="G35" s="46">
        <v>73.267399999999995</v>
      </c>
      <c r="H35" s="46">
        <v>73.266900000000007</v>
      </c>
      <c r="I35" s="46">
        <f t="shared" si="2"/>
        <v>73.267150000000001</v>
      </c>
      <c r="J35" s="46">
        <f t="shared" si="3"/>
        <v>73.268749999999997</v>
      </c>
      <c r="K35" s="46">
        <f t="shared" si="4"/>
        <v>73.268299999999996</v>
      </c>
      <c r="L35" s="46"/>
    </row>
    <row r="36" spans="1:12" ht="17.100000000000001" customHeight="1" x14ac:dyDescent="0.2">
      <c r="A36" s="41">
        <v>21.2</v>
      </c>
      <c r="B36" s="46">
        <v>71.853499999999997</v>
      </c>
      <c r="C36" s="46">
        <v>71.853399999999993</v>
      </c>
      <c r="D36" s="46">
        <v>71.852500000000006</v>
      </c>
      <c r="E36" s="46">
        <v>71.852099999999993</v>
      </c>
      <c r="F36" s="46">
        <v>71.852400000000003</v>
      </c>
      <c r="G36" s="46">
        <v>71.852099999999993</v>
      </c>
      <c r="H36" s="46">
        <v>71.852000000000004</v>
      </c>
      <c r="I36" s="46">
        <f t="shared" si="2"/>
        <v>71.852049999999991</v>
      </c>
      <c r="J36" s="46">
        <f t="shared" si="3"/>
        <v>71.853449999999995</v>
      </c>
      <c r="K36" s="46">
        <f t="shared" si="4"/>
        <v>71.852949999999993</v>
      </c>
      <c r="L36" s="46"/>
    </row>
    <row r="37" spans="1:12" ht="17.100000000000001" customHeight="1" x14ac:dyDescent="0.2">
      <c r="A37" s="41">
        <v>22.1</v>
      </c>
      <c r="B37" s="46">
        <v>68.405199999999994</v>
      </c>
      <c r="C37" s="46">
        <v>68.403700000000001</v>
      </c>
      <c r="D37" s="46">
        <v>68.402900000000002</v>
      </c>
      <c r="E37" s="46">
        <v>68.402500000000003</v>
      </c>
      <c r="F37" s="46">
        <v>68.402500000000003</v>
      </c>
      <c r="G37" s="46">
        <v>68.402600000000007</v>
      </c>
      <c r="H37" s="46">
        <v>68.402199999999993</v>
      </c>
      <c r="I37" s="46">
        <f t="shared" si="2"/>
        <v>68.4024</v>
      </c>
      <c r="J37" s="46">
        <f t="shared" si="3"/>
        <v>68.404449999999997</v>
      </c>
      <c r="K37" s="46">
        <f t="shared" si="4"/>
        <v>68.403300000000002</v>
      </c>
      <c r="L37" s="46"/>
    </row>
    <row r="38" spans="1:12" ht="17.100000000000001" customHeight="1" x14ac:dyDescent="0.2">
      <c r="A38" s="41">
        <v>22.2</v>
      </c>
      <c r="B38" s="46">
        <v>71.189899999999994</v>
      </c>
      <c r="C38" s="46">
        <v>71.188100000000006</v>
      </c>
      <c r="D38" s="46">
        <v>71.186800000000005</v>
      </c>
      <c r="E38" s="46">
        <v>71.186499999999995</v>
      </c>
      <c r="F38" s="46">
        <v>71.186700000000002</v>
      </c>
      <c r="G38" s="46">
        <v>71.186599999999999</v>
      </c>
      <c r="H38" s="46">
        <v>71.186400000000006</v>
      </c>
      <c r="I38" s="46">
        <f t="shared" si="2"/>
        <v>71.186499999999995</v>
      </c>
      <c r="J38" s="46">
        <f t="shared" si="3"/>
        <v>71.188999999999993</v>
      </c>
      <c r="K38" s="46">
        <f t="shared" si="4"/>
        <v>71.187450000000013</v>
      </c>
      <c r="L38" s="46"/>
    </row>
    <row r="39" spans="1:12" ht="17.100000000000001" customHeight="1" x14ac:dyDescent="0.2">
      <c r="A39" s="41">
        <v>23.1</v>
      </c>
      <c r="B39" s="46">
        <v>71.703000000000003</v>
      </c>
      <c r="C39" s="46">
        <v>71.703199999999995</v>
      </c>
      <c r="D39" s="46">
        <v>71.702100000000002</v>
      </c>
      <c r="E39" s="46">
        <v>71.701499999999996</v>
      </c>
      <c r="F39" s="46">
        <v>71.701599999999999</v>
      </c>
      <c r="G39" s="46">
        <v>71.701499999999996</v>
      </c>
      <c r="H39" s="46">
        <v>71.700999999999993</v>
      </c>
      <c r="I39" s="46">
        <f t="shared" si="2"/>
        <v>71.701249999999987</v>
      </c>
      <c r="J39" s="46">
        <f t="shared" si="3"/>
        <v>71.703100000000006</v>
      </c>
      <c r="K39" s="46">
        <f t="shared" si="4"/>
        <v>71.702650000000006</v>
      </c>
      <c r="L39" s="46"/>
    </row>
    <row r="40" spans="1:12" ht="17.100000000000001" customHeight="1" x14ac:dyDescent="0.2">
      <c r="A40" s="41">
        <v>23.2</v>
      </c>
      <c r="B40" s="46">
        <v>71.001800000000003</v>
      </c>
      <c r="C40" s="46">
        <v>71.0017</v>
      </c>
      <c r="D40" s="46">
        <v>71.000799999999998</v>
      </c>
      <c r="E40" s="46">
        <v>71.000200000000007</v>
      </c>
      <c r="F40" s="46">
        <v>71.000600000000006</v>
      </c>
      <c r="G40" s="46">
        <v>71.000200000000007</v>
      </c>
      <c r="H40" s="46">
        <v>71</v>
      </c>
      <c r="I40" s="46">
        <f t="shared" si="2"/>
        <v>71.000100000000003</v>
      </c>
      <c r="J40" s="46">
        <f t="shared" si="3"/>
        <v>71.001750000000001</v>
      </c>
      <c r="K40" s="46">
        <f t="shared" si="4"/>
        <v>71.001249999999999</v>
      </c>
      <c r="L40" s="46"/>
    </row>
    <row r="41" spans="1:12" ht="17.100000000000001" customHeight="1" x14ac:dyDescent="0.2">
      <c r="A41" s="41">
        <v>24.1</v>
      </c>
      <c r="B41" s="46">
        <v>71.351200000000006</v>
      </c>
      <c r="C41" s="46">
        <v>71.351299999999995</v>
      </c>
      <c r="D41" s="46">
        <v>71.350399999999993</v>
      </c>
      <c r="E41" s="46">
        <v>71.349900000000005</v>
      </c>
      <c r="F41" s="46">
        <v>71.350300000000004</v>
      </c>
      <c r="G41" s="46">
        <v>71.349999999999994</v>
      </c>
      <c r="H41" s="46">
        <v>71.349500000000006</v>
      </c>
      <c r="I41" s="46">
        <f t="shared" si="2"/>
        <v>71.34975</v>
      </c>
      <c r="J41" s="46">
        <f t="shared" si="3"/>
        <v>71.351249999999993</v>
      </c>
      <c r="K41" s="46">
        <f t="shared" si="4"/>
        <v>71.350849999999994</v>
      </c>
      <c r="L41" s="46"/>
    </row>
    <row r="42" spans="1:12" ht="17.100000000000001" customHeight="1" x14ac:dyDescent="0.2">
      <c r="A42" s="41">
        <v>24.2</v>
      </c>
      <c r="B42" s="46">
        <v>71.001300000000001</v>
      </c>
      <c r="C42" s="46">
        <v>71.001099999999994</v>
      </c>
      <c r="D42" s="46">
        <v>71.000100000000003</v>
      </c>
      <c r="E42" s="46">
        <v>70.999799999999993</v>
      </c>
      <c r="F42" s="46">
        <v>70.999899999999997</v>
      </c>
      <c r="G42" s="46">
        <v>70.999499999999998</v>
      </c>
      <c r="H42" s="46">
        <v>70.999300000000005</v>
      </c>
      <c r="I42" s="46">
        <f t="shared" si="2"/>
        <v>70.999400000000009</v>
      </c>
      <c r="J42" s="46">
        <f t="shared" si="3"/>
        <v>71.001199999999997</v>
      </c>
      <c r="K42" s="46">
        <f t="shared" si="4"/>
        <v>71.000599999999991</v>
      </c>
      <c r="L42" s="46"/>
    </row>
    <row r="43" spans="1:12" ht="17.100000000000001" customHeight="1" x14ac:dyDescent="0.2">
      <c r="A43" s="41">
        <v>26.1</v>
      </c>
      <c r="B43" s="46">
        <v>71.1905</v>
      </c>
      <c r="C43" s="46">
        <v>71.190399999999997</v>
      </c>
      <c r="D43" s="46">
        <v>71.188599999999994</v>
      </c>
      <c r="E43" s="46">
        <v>71.188299999999998</v>
      </c>
      <c r="F43" s="46">
        <v>71.188400000000001</v>
      </c>
      <c r="G43" s="46">
        <v>71.188199999999995</v>
      </c>
      <c r="H43" s="46">
        <v>71.188000000000002</v>
      </c>
      <c r="I43" s="46">
        <f t="shared" si="2"/>
        <v>71.188099999999991</v>
      </c>
      <c r="J43" s="46">
        <f t="shared" si="3"/>
        <v>71.190449999999998</v>
      </c>
      <c r="K43" s="46">
        <f t="shared" si="4"/>
        <v>71.189499999999995</v>
      </c>
      <c r="L43" s="46"/>
    </row>
    <row r="44" spans="1:12" ht="17.100000000000001" customHeight="1" x14ac:dyDescent="0.2">
      <c r="A44" s="41">
        <v>26.2</v>
      </c>
      <c r="B44" s="46">
        <v>68.245099999999994</v>
      </c>
      <c r="C44" s="46">
        <v>68.244900000000001</v>
      </c>
      <c r="D44" s="46">
        <v>68.243700000000004</v>
      </c>
      <c r="E44" s="46">
        <v>68.243499999999997</v>
      </c>
      <c r="F44" s="46">
        <v>68.243799999999993</v>
      </c>
      <c r="G44" s="46">
        <v>68.243399999999994</v>
      </c>
      <c r="H44" s="46">
        <v>68.243300000000005</v>
      </c>
      <c r="I44" s="46">
        <f t="shared" si="2"/>
        <v>68.243349999999992</v>
      </c>
      <c r="J44" s="46">
        <f t="shared" si="3"/>
        <v>68.245000000000005</v>
      </c>
      <c r="K44" s="46">
        <f t="shared" si="4"/>
        <v>68.24430000000001</v>
      </c>
      <c r="L44" s="46"/>
    </row>
    <row r="48" spans="1:12" x14ac:dyDescent="0.2">
      <c r="B48" s="96"/>
    </row>
    <row r="49" spans="1:2" x14ac:dyDescent="0.2">
      <c r="A49" s="44"/>
      <c r="B49" s="44"/>
    </row>
    <row r="50" spans="1:2" x14ac:dyDescent="0.2">
      <c r="B50" s="46"/>
    </row>
    <row r="51" spans="1:2" x14ac:dyDescent="0.2">
      <c r="B51" s="46"/>
    </row>
    <row r="52" spans="1:2" x14ac:dyDescent="0.2">
      <c r="B52" s="46"/>
    </row>
    <row r="53" spans="1:2" x14ac:dyDescent="0.2">
      <c r="B53" s="46"/>
    </row>
    <row r="54" spans="1:2" x14ac:dyDescent="0.2">
      <c r="B54" s="46"/>
    </row>
    <row r="55" spans="1:2" x14ac:dyDescent="0.2">
      <c r="B55" s="46"/>
    </row>
    <row r="56" spans="1:2" x14ac:dyDescent="0.2">
      <c r="B56" s="46"/>
    </row>
    <row r="57" spans="1:2" x14ac:dyDescent="0.2">
      <c r="B57" s="46"/>
    </row>
    <row r="58" spans="1:2" x14ac:dyDescent="0.2">
      <c r="B58" s="46"/>
    </row>
    <row r="59" spans="1:2" x14ac:dyDescent="0.2">
      <c r="B59" s="46"/>
    </row>
    <row r="60" spans="1:2" x14ac:dyDescent="0.2">
      <c r="B60" s="46"/>
    </row>
    <row r="61" spans="1:2" x14ac:dyDescent="0.2">
      <c r="B61" s="46"/>
    </row>
    <row r="62" spans="1:2" x14ac:dyDescent="0.2">
      <c r="B62" s="46"/>
    </row>
    <row r="63" spans="1:2" x14ac:dyDescent="0.2">
      <c r="B63" s="46"/>
    </row>
    <row r="64" spans="1:2" x14ac:dyDescent="0.2">
      <c r="B64" s="46"/>
    </row>
    <row r="65" spans="2:2" x14ac:dyDescent="0.2">
      <c r="B65" s="46"/>
    </row>
    <row r="66" spans="2:2" x14ac:dyDescent="0.2">
      <c r="B66" s="46"/>
    </row>
    <row r="67" spans="2:2" x14ac:dyDescent="0.2">
      <c r="B67" s="46"/>
    </row>
    <row r="68" spans="2:2" x14ac:dyDescent="0.2">
      <c r="B68" s="46"/>
    </row>
    <row r="69" spans="2:2" x14ac:dyDescent="0.2">
      <c r="B69" s="46"/>
    </row>
    <row r="70" spans="2:2" x14ac:dyDescent="0.2">
      <c r="B70" s="46"/>
    </row>
    <row r="71" spans="2:2" x14ac:dyDescent="0.2">
      <c r="B71" s="46"/>
    </row>
    <row r="72" spans="2:2" x14ac:dyDescent="0.2">
      <c r="B72" s="46"/>
    </row>
    <row r="73" spans="2:2" x14ac:dyDescent="0.2">
      <c r="B73" s="46"/>
    </row>
    <row r="74" spans="2:2" x14ac:dyDescent="0.2">
      <c r="B74" s="46"/>
    </row>
    <row r="75" spans="2:2" x14ac:dyDescent="0.2">
      <c r="B75" s="46"/>
    </row>
    <row r="76" spans="2:2" x14ac:dyDescent="0.2">
      <c r="B76" s="46"/>
    </row>
    <row r="77" spans="2:2" x14ac:dyDescent="0.2">
      <c r="B77" s="46"/>
    </row>
    <row r="78" spans="2:2" x14ac:dyDescent="0.2">
      <c r="B78" s="46"/>
    </row>
    <row r="79" spans="2:2" x14ac:dyDescent="0.2">
      <c r="B79" s="46"/>
    </row>
    <row r="80" spans="2:2" x14ac:dyDescent="0.2">
      <c r="B80" s="46"/>
    </row>
    <row r="81" spans="2:2" x14ac:dyDescent="0.2">
      <c r="B81" s="46"/>
    </row>
    <row r="82" spans="2:2" x14ac:dyDescent="0.2">
      <c r="B82" s="46"/>
    </row>
    <row r="83" spans="2:2" x14ac:dyDescent="0.2">
      <c r="B83" s="46"/>
    </row>
    <row r="84" spans="2:2" x14ac:dyDescent="0.2">
      <c r="B84" s="46"/>
    </row>
    <row r="85" spans="2:2" x14ac:dyDescent="0.2">
      <c r="B85" s="46"/>
    </row>
    <row r="86" spans="2:2" x14ac:dyDescent="0.2">
      <c r="B86" s="46"/>
    </row>
    <row r="87" spans="2:2" x14ac:dyDescent="0.2">
      <c r="B87" s="46"/>
    </row>
    <row r="88" spans="2:2" x14ac:dyDescent="0.2">
      <c r="B88" s="46"/>
    </row>
    <row r="89" spans="2:2" x14ac:dyDescent="0.2">
      <c r="B89" s="46"/>
    </row>
    <row r="90" spans="2:2" x14ac:dyDescent="0.2">
      <c r="B90" s="46"/>
    </row>
    <row r="91" spans="2:2" x14ac:dyDescent="0.2">
      <c r="B91" s="46"/>
    </row>
  </sheetData>
  <sortState ref="A50:C91">
    <sortCondition ref="C50:C91"/>
    <sortCondition ref="A50:A91"/>
  </sortState>
  <printOptions horizontalCentered="1" verticalCentered="1" gridLines="1"/>
  <pageMargins left="0.2" right="0.2" top="0.25" bottom="0.25" header="0.3" footer="0.3"/>
  <pageSetup orientation="portrait" r:id="rId1"/>
  <ignoredErrors>
    <ignoredError sqref="I3:K4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85546875" style="5" customWidth="1"/>
    <col min="2" max="2" width="12.42578125" customWidth="1"/>
    <col min="3" max="3" width="10.28515625" style="5" customWidth="1"/>
    <col min="4" max="4" width="9.140625" style="5"/>
    <col min="5" max="5" width="12.28515625" style="5" customWidth="1"/>
    <col min="6" max="6" width="13.42578125" style="9" customWidth="1"/>
    <col min="7" max="7" width="15.85546875" style="9" customWidth="1"/>
    <col min="8" max="9" width="9.140625" style="5"/>
    <col min="10" max="10" width="20.140625" customWidth="1"/>
  </cols>
  <sheetData>
    <row r="1" spans="1:10" x14ac:dyDescent="0.25">
      <c r="A1" s="5" t="s">
        <v>16</v>
      </c>
      <c r="B1" t="s">
        <v>39</v>
      </c>
      <c r="C1" s="5" t="s">
        <v>17</v>
      </c>
      <c r="D1" s="5" t="s">
        <v>18</v>
      </c>
      <c r="E1" s="5" t="s">
        <v>19</v>
      </c>
      <c r="F1" s="9" t="s">
        <v>35</v>
      </c>
      <c r="G1" s="9" t="s">
        <v>43</v>
      </c>
      <c r="H1" s="5" t="s">
        <v>38</v>
      </c>
      <c r="I1" s="5" t="s">
        <v>44</v>
      </c>
      <c r="J1" t="s">
        <v>20</v>
      </c>
    </row>
    <row r="2" spans="1:10" x14ac:dyDescent="0.25">
      <c r="A2" s="11">
        <v>4</v>
      </c>
      <c r="B2" s="1" t="s">
        <v>0</v>
      </c>
      <c r="C2" s="12" t="s">
        <v>10</v>
      </c>
      <c r="D2" s="12" t="s">
        <v>1</v>
      </c>
      <c r="E2" s="13">
        <v>42159</v>
      </c>
      <c r="F2" s="14">
        <v>490.9</v>
      </c>
      <c r="G2" s="14"/>
      <c r="H2" s="12"/>
      <c r="I2" s="15"/>
      <c r="J2" t="s">
        <v>46</v>
      </c>
    </row>
    <row r="3" spans="1:10" x14ac:dyDescent="0.25">
      <c r="A3" s="16">
        <v>4</v>
      </c>
      <c r="B3" s="2" t="s">
        <v>0</v>
      </c>
      <c r="C3" s="6" t="s">
        <v>10</v>
      </c>
      <c r="D3" s="6" t="s">
        <v>2</v>
      </c>
      <c r="E3" s="8">
        <v>42159</v>
      </c>
      <c r="F3" s="10">
        <v>484.7</v>
      </c>
      <c r="G3" s="10"/>
      <c r="H3" s="6"/>
      <c r="I3" s="17"/>
      <c r="J3" t="s">
        <v>46</v>
      </c>
    </row>
    <row r="4" spans="1:10" x14ac:dyDescent="0.25">
      <c r="A4" s="16">
        <v>4</v>
      </c>
      <c r="B4" s="2" t="s">
        <v>0</v>
      </c>
      <c r="C4" s="6" t="s">
        <v>10</v>
      </c>
      <c r="D4" s="6" t="s">
        <v>3</v>
      </c>
      <c r="E4" s="8">
        <v>42159</v>
      </c>
      <c r="F4" s="10">
        <v>446.4</v>
      </c>
      <c r="G4" s="10"/>
      <c r="H4" s="6"/>
      <c r="I4" s="17"/>
      <c r="J4" t="s">
        <v>46</v>
      </c>
    </row>
    <row r="5" spans="1:10" x14ac:dyDescent="0.25">
      <c r="A5" s="16">
        <v>4</v>
      </c>
      <c r="B5" s="2" t="s">
        <v>0</v>
      </c>
      <c r="C5" s="6" t="s">
        <v>10</v>
      </c>
      <c r="D5" s="6" t="s">
        <v>4</v>
      </c>
      <c r="E5" s="8">
        <v>42159</v>
      </c>
      <c r="F5" s="10">
        <v>490.1</v>
      </c>
      <c r="G5" s="10"/>
      <c r="H5" s="6"/>
      <c r="I5" s="17"/>
      <c r="J5" t="s">
        <v>46</v>
      </c>
    </row>
    <row r="6" spans="1:10" x14ac:dyDescent="0.25">
      <c r="A6" s="16">
        <v>4</v>
      </c>
      <c r="B6" s="2" t="s">
        <v>0</v>
      </c>
      <c r="C6" s="6" t="s">
        <v>10</v>
      </c>
      <c r="D6" s="6" t="s">
        <v>5</v>
      </c>
      <c r="E6" s="8">
        <v>42159</v>
      </c>
      <c r="F6" s="10">
        <v>563.29999999999995</v>
      </c>
      <c r="G6" s="10"/>
      <c r="H6" s="6"/>
      <c r="I6" s="17"/>
      <c r="J6" t="s">
        <v>46</v>
      </c>
    </row>
    <row r="7" spans="1:10" x14ac:dyDescent="0.25">
      <c r="A7" s="16">
        <v>4</v>
      </c>
      <c r="B7" s="2" t="s">
        <v>0</v>
      </c>
      <c r="C7" s="6" t="s">
        <v>10</v>
      </c>
      <c r="D7" s="6" t="s">
        <v>6</v>
      </c>
      <c r="E7" s="8">
        <v>42159</v>
      </c>
      <c r="F7" s="10">
        <v>465.9</v>
      </c>
      <c r="G7" s="10"/>
      <c r="H7" s="6"/>
      <c r="I7" s="17"/>
      <c r="J7" t="s">
        <v>46</v>
      </c>
    </row>
    <row r="8" spans="1:10" x14ac:dyDescent="0.25">
      <c r="A8" s="16">
        <v>4</v>
      </c>
      <c r="B8" s="2" t="s">
        <v>0</v>
      </c>
      <c r="C8" s="6" t="s">
        <v>10</v>
      </c>
      <c r="D8" s="6" t="s">
        <v>7</v>
      </c>
      <c r="E8" s="8">
        <v>42159</v>
      </c>
      <c r="F8" s="10">
        <v>428.2</v>
      </c>
      <c r="G8" s="10"/>
      <c r="H8" s="6"/>
      <c r="I8" s="17"/>
      <c r="J8" t="s">
        <v>46</v>
      </c>
    </row>
    <row r="9" spans="1:10" x14ac:dyDescent="0.25">
      <c r="A9" s="16">
        <v>4</v>
      </c>
      <c r="B9" s="2" t="s">
        <v>0</v>
      </c>
      <c r="C9" s="6" t="s">
        <v>10</v>
      </c>
      <c r="D9" s="6" t="s">
        <v>8</v>
      </c>
      <c r="E9" s="8">
        <v>42159</v>
      </c>
      <c r="F9" s="10">
        <v>500.3</v>
      </c>
      <c r="G9" s="10"/>
      <c r="H9" s="6"/>
      <c r="I9" s="17"/>
      <c r="J9" t="s">
        <v>46</v>
      </c>
    </row>
    <row r="10" spans="1:10" x14ac:dyDescent="0.25">
      <c r="A10" s="18">
        <v>4</v>
      </c>
      <c r="B10" s="3" t="s">
        <v>0</v>
      </c>
      <c r="C10" s="19" t="s">
        <v>10</v>
      </c>
      <c r="D10" s="19" t="s">
        <v>9</v>
      </c>
      <c r="E10" s="20">
        <v>42159</v>
      </c>
      <c r="F10" s="21">
        <v>380.9</v>
      </c>
      <c r="G10" s="21"/>
      <c r="H10" s="19"/>
      <c r="I10" s="22"/>
      <c r="J10" t="s">
        <v>46</v>
      </c>
    </row>
    <row r="11" spans="1:10" x14ac:dyDescent="0.25">
      <c r="A11" s="11">
        <v>4</v>
      </c>
      <c r="B11" s="1" t="s">
        <v>11</v>
      </c>
      <c r="C11" s="12" t="s">
        <v>12</v>
      </c>
      <c r="D11" s="12" t="s">
        <v>1</v>
      </c>
      <c r="E11" s="13">
        <v>42160</v>
      </c>
      <c r="F11" s="14">
        <v>507.4</v>
      </c>
      <c r="G11" s="14"/>
      <c r="H11" s="12"/>
      <c r="I11" s="15"/>
    </row>
    <row r="12" spans="1:10" x14ac:dyDescent="0.25">
      <c r="A12" s="16">
        <v>4</v>
      </c>
      <c r="B12" s="2" t="s">
        <v>11</v>
      </c>
      <c r="C12" s="6" t="s">
        <v>12</v>
      </c>
      <c r="D12" s="6" t="s">
        <v>2</v>
      </c>
      <c r="E12" s="8">
        <v>42160</v>
      </c>
      <c r="F12" s="10">
        <v>474.7</v>
      </c>
      <c r="G12" s="10"/>
      <c r="H12" s="6"/>
      <c r="I12" s="17"/>
    </row>
    <row r="13" spans="1:10" x14ac:dyDescent="0.25">
      <c r="A13" s="16">
        <v>4</v>
      </c>
      <c r="B13" s="2" t="s">
        <v>11</v>
      </c>
      <c r="C13" s="6" t="s">
        <v>12</v>
      </c>
      <c r="D13" s="6" t="s">
        <v>3</v>
      </c>
      <c r="E13" s="8">
        <v>42160</v>
      </c>
      <c r="F13" s="10">
        <v>667.3</v>
      </c>
      <c r="G13" s="10"/>
      <c r="H13" s="6"/>
      <c r="I13" s="17"/>
    </row>
    <row r="14" spans="1:10" x14ac:dyDescent="0.25">
      <c r="A14" s="16">
        <v>4</v>
      </c>
      <c r="B14" s="2" t="s">
        <v>11</v>
      </c>
      <c r="C14" s="6" t="s">
        <v>12</v>
      </c>
      <c r="D14" s="6" t="s">
        <v>4</v>
      </c>
      <c r="E14" s="8">
        <v>42160</v>
      </c>
      <c r="F14" s="10">
        <v>667.1</v>
      </c>
      <c r="G14" s="10"/>
      <c r="H14" s="6"/>
      <c r="I14" s="17"/>
    </row>
    <row r="15" spans="1:10" x14ac:dyDescent="0.25">
      <c r="A15" s="16">
        <v>4</v>
      </c>
      <c r="B15" s="2" t="s">
        <v>11</v>
      </c>
      <c r="C15" s="6" t="s">
        <v>12</v>
      </c>
      <c r="D15" s="6" t="s">
        <v>5</v>
      </c>
      <c r="E15" s="8">
        <v>42160</v>
      </c>
      <c r="F15" s="10">
        <v>744.9</v>
      </c>
      <c r="G15" s="10"/>
      <c r="H15" s="6"/>
      <c r="I15" s="17"/>
    </row>
    <row r="16" spans="1:10" x14ac:dyDescent="0.25">
      <c r="A16" s="16">
        <v>4</v>
      </c>
      <c r="B16" s="2" t="s">
        <v>11</v>
      </c>
      <c r="C16" s="6" t="s">
        <v>12</v>
      </c>
      <c r="D16" s="6" t="s">
        <v>6</v>
      </c>
      <c r="E16" s="8">
        <v>42160</v>
      </c>
      <c r="F16" s="10">
        <v>746.4</v>
      </c>
      <c r="G16" s="10"/>
      <c r="H16" s="6"/>
      <c r="I16" s="17"/>
    </row>
    <row r="17" spans="1:10" x14ac:dyDescent="0.25">
      <c r="A17" s="16">
        <v>4</v>
      </c>
      <c r="B17" s="2" t="s">
        <v>11</v>
      </c>
      <c r="C17" s="6" t="s">
        <v>12</v>
      </c>
      <c r="D17" s="6" t="s">
        <v>7</v>
      </c>
      <c r="E17" s="8">
        <v>42160</v>
      </c>
      <c r="F17" s="10">
        <v>766.3</v>
      </c>
      <c r="G17" s="10"/>
      <c r="H17" s="6"/>
      <c r="I17" s="17"/>
    </row>
    <row r="18" spans="1:10" x14ac:dyDescent="0.25">
      <c r="A18" s="16">
        <v>4</v>
      </c>
      <c r="B18" s="2" t="s">
        <v>11</v>
      </c>
      <c r="C18" s="6" t="s">
        <v>12</v>
      </c>
      <c r="D18" s="6" t="s">
        <v>8</v>
      </c>
      <c r="E18" s="8">
        <v>42160</v>
      </c>
      <c r="F18" s="10">
        <v>745.5</v>
      </c>
      <c r="G18" s="10"/>
      <c r="H18" s="6"/>
      <c r="I18" s="17"/>
    </row>
    <row r="19" spans="1:10" x14ac:dyDescent="0.25">
      <c r="A19" s="18">
        <v>4</v>
      </c>
      <c r="B19" s="3" t="s">
        <v>11</v>
      </c>
      <c r="C19" s="19" t="s">
        <v>12</v>
      </c>
      <c r="D19" s="19" t="s">
        <v>9</v>
      </c>
      <c r="E19" s="20">
        <v>42160</v>
      </c>
      <c r="F19" s="21">
        <v>727.6</v>
      </c>
      <c r="G19" s="21"/>
      <c r="H19" s="19"/>
      <c r="I19" s="22"/>
    </row>
    <row r="20" spans="1:10" x14ac:dyDescent="0.25">
      <c r="A20" s="11"/>
      <c r="B20" s="1" t="s">
        <v>13</v>
      </c>
      <c r="C20" s="12" t="s">
        <v>10</v>
      </c>
      <c r="D20" s="12" t="s">
        <v>1</v>
      </c>
      <c r="E20" s="13">
        <v>42158</v>
      </c>
      <c r="F20" s="14">
        <v>220</v>
      </c>
      <c r="G20" s="14"/>
      <c r="H20" s="12"/>
      <c r="I20" s="15"/>
      <c r="J20" t="s">
        <v>49</v>
      </c>
    </row>
    <row r="21" spans="1:10" x14ac:dyDescent="0.25">
      <c r="A21" s="16"/>
      <c r="B21" s="2" t="s">
        <v>13</v>
      </c>
      <c r="C21" s="6" t="s">
        <v>10</v>
      </c>
      <c r="D21" s="6" t="s">
        <v>2</v>
      </c>
      <c r="E21" s="8">
        <v>42158</v>
      </c>
      <c r="F21" s="10">
        <v>243.1</v>
      </c>
      <c r="G21" s="10"/>
      <c r="H21" s="6"/>
      <c r="I21" s="17"/>
      <c r="J21" t="s">
        <v>49</v>
      </c>
    </row>
    <row r="22" spans="1:10" x14ac:dyDescent="0.25">
      <c r="A22" s="16"/>
      <c r="B22" s="2" t="s">
        <v>13</v>
      </c>
      <c r="C22" s="6" t="s">
        <v>10</v>
      </c>
      <c r="D22" s="6" t="s">
        <v>3</v>
      </c>
      <c r="E22" s="8">
        <v>42158</v>
      </c>
      <c r="F22" s="10">
        <v>344</v>
      </c>
      <c r="G22" s="10"/>
      <c r="H22" s="6"/>
      <c r="I22" s="17"/>
      <c r="J22" t="s">
        <v>49</v>
      </c>
    </row>
    <row r="23" spans="1:10" x14ac:dyDescent="0.25">
      <c r="A23" s="16"/>
      <c r="B23" s="2" t="s">
        <v>13</v>
      </c>
      <c r="C23" s="6" t="s">
        <v>10</v>
      </c>
      <c r="D23" s="6" t="s">
        <v>4</v>
      </c>
      <c r="E23" s="8">
        <v>42158</v>
      </c>
      <c r="F23" s="10">
        <v>279.8</v>
      </c>
      <c r="G23" s="10"/>
      <c r="H23" s="6"/>
      <c r="I23" s="17"/>
      <c r="J23" t="s">
        <v>49</v>
      </c>
    </row>
    <row r="24" spans="1:10" x14ac:dyDescent="0.25">
      <c r="A24" s="16"/>
      <c r="B24" s="2" t="s">
        <v>13</v>
      </c>
      <c r="C24" s="6" t="s">
        <v>10</v>
      </c>
      <c r="D24" s="6" t="s">
        <v>5</v>
      </c>
      <c r="E24" s="8">
        <v>42158</v>
      </c>
      <c r="F24" s="10">
        <v>302.39999999999998</v>
      </c>
      <c r="G24" s="10"/>
      <c r="H24" s="6"/>
      <c r="I24" s="17"/>
      <c r="J24" t="s">
        <v>49</v>
      </c>
    </row>
    <row r="25" spans="1:10" x14ac:dyDescent="0.25">
      <c r="A25" s="16"/>
      <c r="B25" s="2" t="s">
        <v>13</v>
      </c>
      <c r="C25" s="6" t="s">
        <v>10</v>
      </c>
      <c r="D25" s="6" t="s">
        <v>6</v>
      </c>
      <c r="E25" s="8">
        <v>42158</v>
      </c>
      <c r="F25" s="10">
        <v>265</v>
      </c>
      <c r="G25" s="10"/>
      <c r="H25" s="6"/>
      <c r="I25" s="17"/>
      <c r="J25" t="s">
        <v>49</v>
      </c>
    </row>
    <row r="26" spans="1:10" x14ac:dyDescent="0.25">
      <c r="A26" s="16"/>
      <c r="B26" s="2" t="s">
        <v>13</v>
      </c>
      <c r="C26" s="6" t="s">
        <v>10</v>
      </c>
      <c r="D26" s="6" t="s">
        <v>7</v>
      </c>
      <c r="E26" s="8">
        <v>42158</v>
      </c>
      <c r="F26" s="10">
        <v>370.5</v>
      </c>
      <c r="G26" s="10">
        <v>298.3</v>
      </c>
      <c r="H26" s="6"/>
      <c r="I26" s="17"/>
      <c r="J26" t="s">
        <v>49</v>
      </c>
    </row>
    <row r="27" spans="1:10" x14ac:dyDescent="0.25">
      <c r="A27" s="16"/>
      <c r="B27" s="2" t="s">
        <v>13</v>
      </c>
      <c r="C27" s="6" t="s">
        <v>10</v>
      </c>
      <c r="D27" s="6" t="s">
        <v>8</v>
      </c>
      <c r="E27" s="8">
        <v>42158</v>
      </c>
      <c r="F27" s="10">
        <v>308.10000000000002</v>
      </c>
      <c r="G27" s="10">
        <v>244.7</v>
      </c>
      <c r="H27" s="6"/>
      <c r="I27" s="17"/>
      <c r="J27" t="s">
        <v>49</v>
      </c>
    </row>
    <row r="28" spans="1:10" x14ac:dyDescent="0.25">
      <c r="A28" s="18"/>
      <c r="B28" s="3" t="s">
        <v>13</v>
      </c>
      <c r="C28" s="19" t="s">
        <v>10</v>
      </c>
      <c r="D28" s="19" t="s">
        <v>9</v>
      </c>
      <c r="E28" s="20">
        <v>42158</v>
      </c>
      <c r="F28" s="21">
        <v>392.5</v>
      </c>
      <c r="G28" s="21"/>
      <c r="H28" s="19"/>
      <c r="I28" s="22"/>
      <c r="J28" t="s">
        <v>49</v>
      </c>
    </row>
    <row r="29" spans="1:10" x14ac:dyDescent="0.25">
      <c r="A29" s="11"/>
      <c r="B29" s="1" t="s">
        <v>13</v>
      </c>
      <c r="C29" s="12" t="s">
        <v>12</v>
      </c>
      <c r="D29" s="12" t="s">
        <v>1</v>
      </c>
      <c r="E29" s="13">
        <v>42158</v>
      </c>
      <c r="F29" s="14">
        <v>291.10000000000002</v>
      </c>
      <c r="G29" s="14"/>
      <c r="H29" s="12"/>
      <c r="I29" s="15"/>
      <c r="J29" s="2"/>
    </row>
    <row r="30" spans="1:10" x14ac:dyDescent="0.25">
      <c r="A30" s="16"/>
      <c r="B30" s="2" t="s">
        <v>13</v>
      </c>
      <c r="C30" s="6" t="s">
        <v>12</v>
      </c>
      <c r="D30" s="6" t="s">
        <v>2</v>
      </c>
      <c r="E30" s="8">
        <v>42158</v>
      </c>
      <c r="F30" s="10">
        <v>251</v>
      </c>
      <c r="G30" s="10"/>
      <c r="H30" s="6"/>
      <c r="I30" s="17"/>
      <c r="J30" s="2"/>
    </row>
    <row r="31" spans="1:10" x14ac:dyDescent="0.25">
      <c r="A31" s="16"/>
      <c r="B31" s="2" t="s">
        <v>13</v>
      </c>
      <c r="C31" s="6" t="s">
        <v>12</v>
      </c>
      <c r="D31" s="6" t="s">
        <v>3</v>
      </c>
      <c r="E31" s="8">
        <v>42158</v>
      </c>
      <c r="F31" s="10"/>
      <c r="G31" s="10"/>
      <c r="H31" s="6"/>
      <c r="I31" s="17"/>
      <c r="J31" s="2" t="s">
        <v>41</v>
      </c>
    </row>
    <row r="32" spans="1:10" x14ac:dyDescent="0.25">
      <c r="A32" s="16"/>
      <c r="B32" s="2" t="s">
        <v>13</v>
      </c>
      <c r="C32" s="6" t="s">
        <v>12</v>
      </c>
      <c r="D32" s="6" t="s">
        <v>4</v>
      </c>
      <c r="E32" s="8">
        <v>42158</v>
      </c>
      <c r="F32" s="10">
        <v>267.8</v>
      </c>
      <c r="G32" s="10"/>
      <c r="H32" s="6"/>
      <c r="I32" s="17"/>
      <c r="J32" s="2"/>
    </row>
    <row r="33" spans="1:10" x14ac:dyDescent="0.25">
      <c r="A33" s="16"/>
      <c r="B33" s="2" t="s">
        <v>13</v>
      </c>
      <c r="C33" s="6" t="s">
        <v>12</v>
      </c>
      <c r="D33" s="6" t="s">
        <v>5</v>
      </c>
      <c r="E33" s="8">
        <v>42158</v>
      </c>
      <c r="F33" s="10">
        <v>286</v>
      </c>
      <c r="G33" s="10"/>
      <c r="H33" s="6"/>
      <c r="I33" s="17"/>
      <c r="J33" s="2"/>
    </row>
    <row r="34" spans="1:10" x14ac:dyDescent="0.25">
      <c r="A34" s="16"/>
      <c r="B34" s="2" t="s">
        <v>13</v>
      </c>
      <c r="C34" s="6" t="s">
        <v>12</v>
      </c>
      <c r="D34" s="6" t="s">
        <v>6</v>
      </c>
      <c r="E34" s="8">
        <v>42158</v>
      </c>
      <c r="F34" s="10">
        <v>289.7</v>
      </c>
      <c r="G34" s="10">
        <v>310.39999999999998</v>
      </c>
      <c r="H34" s="6"/>
      <c r="I34" s="17"/>
      <c r="J34" s="4"/>
    </row>
    <row r="35" spans="1:10" x14ac:dyDescent="0.25">
      <c r="A35" s="16"/>
      <c r="B35" s="2" t="s">
        <v>13</v>
      </c>
      <c r="C35" s="6" t="s">
        <v>12</v>
      </c>
      <c r="D35" s="6" t="s">
        <v>7</v>
      </c>
      <c r="E35" s="8">
        <v>42158</v>
      </c>
      <c r="F35" s="10">
        <v>371.8</v>
      </c>
      <c r="G35" s="10"/>
      <c r="H35" s="6"/>
      <c r="I35" s="17"/>
      <c r="J35" s="2"/>
    </row>
    <row r="36" spans="1:10" x14ac:dyDescent="0.25">
      <c r="A36" s="16"/>
      <c r="B36" s="2" t="s">
        <v>13</v>
      </c>
      <c r="C36" s="6" t="s">
        <v>12</v>
      </c>
      <c r="D36" s="6" t="s">
        <v>8</v>
      </c>
      <c r="E36" s="8">
        <v>42158</v>
      </c>
      <c r="F36" s="10">
        <v>382</v>
      </c>
      <c r="G36" s="10"/>
      <c r="H36" s="6"/>
      <c r="I36" s="17"/>
      <c r="J36" s="2"/>
    </row>
    <row r="37" spans="1:10" x14ac:dyDescent="0.25">
      <c r="A37" s="18"/>
      <c r="B37" s="3" t="s">
        <v>13</v>
      </c>
      <c r="C37" s="19" t="s">
        <v>12</v>
      </c>
      <c r="D37" s="19" t="s">
        <v>9</v>
      </c>
      <c r="E37" s="20">
        <v>42158</v>
      </c>
      <c r="F37" s="21"/>
      <c r="G37" s="21"/>
      <c r="H37" s="19"/>
      <c r="I37" s="22"/>
      <c r="J37" s="4" t="s">
        <v>40</v>
      </c>
    </row>
    <row r="38" spans="1:10" x14ac:dyDescent="0.25">
      <c r="A38" s="11">
        <v>1</v>
      </c>
      <c r="B38" s="1" t="s">
        <v>15</v>
      </c>
      <c r="C38" s="12" t="s">
        <v>10</v>
      </c>
      <c r="D38" s="12" t="s">
        <v>1</v>
      </c>
      <c r="E38" s="13">
        <v>42159</v>
      </c>
      <c r="F38" s="14">
        <v>346.6</v>
      </c>
      <c r="G38" s="14"/>
      <c r="H38" s="12"/>
      <c r="I38" s="15"/>
      <c r="J38" t="s">
        <v>47</v>
      </c>
    </row>
    <row r="39" spans="1:10" x14ac:dyDescent="0.25">
      <c r="A39" s="16">
        <v>1</v>
      </c>
      <c r="B39" s="2" t="s">
        <v>15</v>
      </c>
      <c r="C39" s="6" t="s">
        <v>10</v>
      </c>
      <c r="D39" s="6" t="s">
        <v>2</v>
      </c>
      <c r="E39" s="8">
        <v>42159</v>
      </c>
      <c r="F39" s="10">
        <v>339.4</v>
      </c>
      <c r="G39" s="10"/>
      <c r="H39" s="6"/>
      <c r="I39" s="17"/>
      <c r="J39" t="s">
        <v>47</v>
      </c>
    </row>
    <row r="40" spans="1:10" x14ac:dyDescent="0.25">
      <c r="A40" s="16">
        <v>1</v>
      </c>
      <c r="B40" s="2" t="s">
        <v>15</v>
      </c>
      <c r="C40" s="6" t="s">
        <v>10</v>
      </c>
      <c r="D40" s="6" t="s">
        <v>3</v>
      </c>
      <c r="E40" s="8">
        <v>42159</v>
      </c>
      <c r="F40" s="10">
        <v>376.5</v>
      </c>
      <c r="G40" s="10"/>
      <c r="H40" s="6"/>
      <c r="I40" s="17"/>
      <c r="J40" t="s">
        <v>47</v>
      </c>
    </row>
    <row r="41" spans="1:10" x14ac:dyDescent="0.25">
      <c r="A41" s="16">
        <v>1</v>
      </c>
      <c r="B41" s="2" t="s">
        <v>15</v>
      </c>
      <c r="C41" s="6" t="s">
        <v>10</v>
      </c>
      <c r="D41" s="6" t="s">
        <v>4</v>
      </c>
      <c r="E41" s="8">
        <v>42159</v>
      </c>
      <c r="F41" s="10">
        <v>411.2</v>
      </c>
      <c r="G41" s="10"/>
      <c r="H41" s="6"/>
      <c r="I41" s="17"/>
      <c r="J41" t="s">
        <v>47</v>
      </c>
    </row>
    <row r="42" spans="1:10" x14ac:dyDescent="0.25">
      <c r="A42" s="16">
        <v>1</v>
      </c>
      <c r="B42" s="2" t="s">
        <v>15</v>
      </c>
      <c r="C42" s="6" t="s">
        <v>10</v>
      </c>
      <c r="D42" s="6" t="s">
        <v>5</v>
      </c>
      <c r="E42" s="8">
        <v>42159</v>
      </c>
      <c r="F42" s="10">
        <v>329.1</v>
      </c>
      <c r="G42" s="10"/>
      <c r="H42" s="6"/>
      <c r="I42" s="17"/>
      <c r="J42" t="s">
        <v>47</v>
      </c>
    </row>
    <row r="43" spans="1:10" x14ac:dyDescent="0.25">
      <c r="A43" s="16">
        <v>1</v>
      </c>
      <c r="B43" s="2" t="s">
        <v>15</v>
      </c>
      <c r="C43" s="6" t="s">
        <v>10</v>
      </c>
      <c r="D43" s="6" t="s">
        <v>6</v>
      </c>
      <c r="E43" s="8">
        <v>42159</v>
      </c>
      <c r="F43" s="10">
        <v>400.8</v>
      </c>
      <c r="G43" s="10"/>
      <c r="H43" s="6"/>
      <c r="I43" s="17"/>
      <c r="J43" t="s">
        <v>47</v>
      </c>
    </row>
    <row r="44" spans="1:10" x14ac:dyDescent="0.25">
      <c r="A44" s="16">
        <v>1</v>
      </c>
      <c r="B44" s="2" t="s">
        <v>15</v>
      </c>
      <c r="C44" s="6" t="s">
        <v>10</v>
      </c>
      <c r="D44" s="6" t="s">
        <v>7</v>
      </c>
      <c r="E44" s="8">
        <v>42159</v>
      </c>
      <c r="F44" s="10">
        <v>445.8</v>
      </c>
      <c r="G44" s="10"/>
      <c r="H44" s="6"/>
      <c r="I44" s="17"/>
      <c r="J44" t="s">
        <v>47</v>
      </c>
    </row>
    <row r="45" spans="1:10" x14ac:dyDescent="0.25">
      <c r="A45" s="16">
        <v>1</v>
      </c>
      <c r="B45" s="2" t="s">
        <v>15</v>
      </c>
      <c r="C45" s="6" t="s">
        <v>10</v>
      </c>
      <c r="D45" s="6" t="s">
        <v>8</v>
      </c>
      <c r="E45" s="8">
        <v>42159</v>
      </c>
      <c r="F45" s="10">
        <v>302.89999999999998</v>
      </c>
      <c r="G45" s="10"/>
      <c r="H45" s="6"/>
      <c r="I45" s="17"/>
      <c r="J45" t="s">
        <v>47</v>
      </c>
    </row>
    <row r="46" spans="1:10" x14ac:dyDescent="0.25">
      <c r="A46" s="18">
        <v>1</v>
      </c>
      <c r="B46" s="3" t="s">
        <v>15</v>
      </c>
      <c r="C46" s="19" t="s">
        <v>10</v>
      </c>
      <c r="D46" s="19" t="s">
        <v>9</v>
      </c>
      <c r="E46" s="20">
        <v>42159</v>
      </c>
      <c r="F46" s="21">
        <v>342.7</v>
      </c>
      <c r="G46" s="21"/>
      <c r="H46" s="19"/>
      <c r="I46" s="22"/>
      <c r="J46" t="s">
        <v>47</v>
      </c>
    </row>
    <row r="47" spans="1:10" x14ac:dyDescent="0.25">
      <c r="A47" s="11">
        <v>1</v>
      </c>
      <c r="B47" s="1" t="s">
        <v>21</v>
      </c>
      <c r="C47" s="12" t="s">
        <v>12</v>
      </c>
      <c r="D47" s="12" t="s">
        <v>1</v>
      </c>
      <c r="E47" s="13">
        <v>42159</v>
      </c>
      <c r="F47" s="14">
        <v>520.1</v>
      </c>
      <c r="G47" s="14"/>
      <c r="H47" s="12"/>
      <c r="I47" s="15"/>
      <c r="J47" t="s">
        <v>48</v>
      </c>
    </row>
    <row r="48" spans="1:10" x14ac:dyDescent="0.25">
      <c r="A48" s="16">
        <v>1</v>
      </c>
      <c r="B48" s="2" t="s">
        <v>21</v>
      </c>
      <c r="C48" s="6" t="s">
        <v>12</v>
      </c>
      <c r="D48" s="6" t="s">
        <v>2</v>
      </c>
      <c r="E48" s="8">
        <v>42159</v>
      </c>
      <c r="F48" s="10">
        <v>431.9</v>
      </c>
      <c r="G48" s="10"/>
      <c r="H48" s="6"/>
      <c r="I48" s="17"/>
      <c r="J48" t="s">
        <v>48</v>
      </c>
    </row>
    <row r="49" spans="1:10" x14ac:dyDescent="0.25">
      <c r="A49" s="16">
        <v>1</v>
      </c>
      <c r="B49" s="2" t="s">
        <v>21</v>
      </c>
      <c r="C49" s="6" t="s">
        <v>12</v>
      </c>
      <c r="D49" s="6" t="s">
        <v>3</v>
      </c>
      <c r="E49" s="8">
        <v>42159</v>
      </c>
      <c r="F49" s="10">
        <v>313.60000000000002</v>
      </c>
      <c r="G49" s="10"/>
      <c r="H49" s="6"/>
      <c r="I49" s="17"/>
      <c r="J49" t="s">
        <v>48</v>
      </c>
    </row>
    <row r="50" spans="1:10" x14ac:dyDescent="0.25">
      <c r="A50" s="16">
        <v>1</v>
      </c>
      <c r="B50" s="2" t="s">
        <v>21</v>
      </c>
      <c r="C50" s="6" t="s">
        <v>12</v>
      </c>
      <c r="D50" s="6" t="s">
        <v>4</v>
      </c>
      <c r="E50" s="8">
        <v>42159</v>
      </c>
      <c r="F50" s="10">
        <v>508</v>
      </c>
      <c r="G50" s="10"/>
      <c r="H50" s="6"/>
      <c r="I50" s="17"/>
      <c r="J50" t="s">
        <v>48</v>
      </c>
    </row>
    <row r="51" spans="1:10" x14ac:dyDescent="0.25">
      <c r="A51" s="16">
        <v>1</v>
      </c>
      <c r="B51" s="2" t="s">
        <v>21</v>
      </c>
      <c r="C51" s="6" t="s">
        <v>12</v>
      </c>
      <c r="D51" s="6" t="s">
        <v>5</v>
      </c>
      <c r="E51" s="8">
        <v>42159</v>
      </c>
      <c r="F51" s="10">
        <v>441.8</v>
      </c>
      <c r="G51" s="10"/>
      <c r="H51" s="6"/>
      <c r="I51" s="17"/>
      <c r="J51" t="s">
        <v>48</v>
      </c>
    </row>
    <row r="52" spans="1:10" x14ac:dyDescent="0.25">
      <c r="A52" s="16">
        <v>1</v>
      </c>
      <c r="B52" s="2" t="s">
        <v>21</v>
      </c>
      <c r="C52" s="6" t="s">
        <v>12</v>
      </c>
      <c r="D52" s="6" t="s">
        <v>6</v>
      </c>
      <c r="E52" s="8">
        <v>42159</v>
      </c>
      <c r="F52" s="10">
        <v>331.4</v>
      </c>
      <c r="G52" s="10"/>
      <c r="H52" s="6"/>
      <c r="I52" s="17"/>
      <c r="J52" t="s">
        <v>48</v>
      </c>
    </row>
    <row r="53" spans="1:10" x14ac:dyDescent="0.25">
      <c r="A53" s="16">
        <v>1</v>
      </c>
      <c r="B53" s="2" t="s">
        <v>21</v>
      </c>
      <c r="C53" s="6" t="s">
        <v>12</v>
      </c>
      <c r="D53" s="6" t="s">
        <v>7</v>
      </c>
      <c r="E53" s="8">
        <v>42159</v>
      </c>
      <c r="F53" s="10">
        <v>365</v>
      </c>
      <c r="G53" s="10"/>
      <c r="H53" s="6"/>
      <c r="I53" s="17"/>
      <c r="J53" t="s">
        <v>48</v>
      </c>
    </row>
    <row r="54" spans="1:10" x14ac:dyDescent="0.25">
      <c r="A54" s="16">
        <v>1</v>
      </c>
      <c r="B54" s="2" t="s">
        <v>21</v>
      </c>
      <c r="C54" s="6" t="s">
        <v>12</v>
      </c>
      <c r="D54" s="6" t="s">
        <v>8</v>
      </c>
      <c r="E54" s="8">
        <v>42159</v>
      </c>
      <c r="F54" s="10">
        <v>446.4</v>
      </c>
      <c r="G54" s="10"/>
      <c r="H54" s="6"/>
      <c r="I54" s="17"/>
      <c r="J54" t="s">
        <v>48</v>
      </c>
    </row>
    <row r="55" spans="1:10" x14ac:dyDescent="0.25">
      <c r="A55" s="18">
        <v>1</v>
      </c>
      <c r="B55" s="3" t="s">
        <v>21</v>
      </c>
      <c r="C55" s="19" t="s">
        <v>12</v>
      </c>
      <c r="D55" s="19" t="s">
        <v>9</v>
      </c>
      <c r="E55" s="20">
        <v>42159</v>
      </c>
      <c r="F55" s="21">
        <v>401.5</v>
      </c>
      <c r="G55" s="21"/>
      <c r="H55" s="19"/>
      <c r="I55" s="22"/>
      <c r="J55" t="s">
        <v>48</v>
      </c>
    </row>
    <row r="56" spans="1:10" x14ac:dyDescent="0.25">
      <c r="A56" s="11">
        <v>1</v>
      </c>
      <c r="B56" s="1" t="s">
        <v>22</v>
      </c>
      <c r="C56" s="12" t="s">
        <v>14</v>
      </c>
      <c r="D56" s="12" t="s">
        <v>1</v>
      </c>
      <c r="E56" s="13">
        <v>42166</v>
      </c>
      <c r="F56" s="14">
        <v>560.79999999999995</v>
      </c>
      <c r="G56" s="14"/>
      <c r="H56" s="12"/>
      <c r="I56" s="15"/>
      <c r="J56" t="s">
        <v>50</v>
      </c>
    </row>
    <row r="57" spans="1:10" x14ac:dyDescent="0.25">
      <c r="A57" s="16">
        <v>1</v>
      </c>
      <c r="B57" s="2" t="s">
        <v>22</v>
      </c>
      <c r="C57" s="6" t="s">
        <v>14</v>
      </c>
      <c r="D57" s="6" t="s">
        <v>2</v>
      </c>
      <c r="E57" s="8">
        <v>42166</v>
      </c>
      <c r="F57" s="10">
        <v>386.1</v>
      </c>
      <c r="G57" s="10"/>
      <c r="H57" s="6"/>
      <c r="I57" s="17"/>
      <c r="J57" t="s">
        <v>50</v>
      </c>
    </row>
    <row r="58" spans="1:10" x14ac:dyDescent="0.25">
      <c r="A58" s="16">
        <v>1</v>
      </c>
      <c r="B58" s="2" t="s">
        <v>22</v>
      </c>
      <c r="C58" s="6" t="s">
        <v>14</v>
      </c>
      <c r="D58" s="6" t="s">
        <v>3</v>
      </c>
      <c r="E58" s="8">
        <v>42166</v>
      </c>
      <c r="F58" s="10">
        <v>386.5</v>
      </c>
      <c r="G58" s="10"/>
      <c r="H58" s="6"/>
      <c r="I58" s="17"/>
      <c r="J58" t="s">
        <v>50</v>
      </c>
    </row>
    <row r="59" spans="1:10" x14ac:dyDescent="0.25">
      <c r="A59" s="16">
        <v>1</v>
      </c>
      <c r="B59" s="2" t="s">
        <v>22</v>
      </c>
      <c r="C59" s="6" t="s">
        <v>14</v>
      </c>
      <c r="D59" s="6" t="s">
        <v>4</v>
      </c>
      <c r="E59" s="8">
        <v>42166</v>
      </c>
      <c r="F59" s="10">
        <v>316.3</v>
      </c>
      <c r="G59" s="10"/>
      <c r="H59" s="6"/>
      <c r="I59" s="17"/>
      <c r="J59" t="s">
        <v>50</v>
      </c>
    </row>
    <row r="60" spans="1:10" x14ac:dyDescent="0.25">
      <c r="A60" s="16">
        <v>1</v>
      </c>
      <c r="B60" s="2" t="s">
        <v>22</v>
      </c>
      <c r="C60" s="6" t="s">
        <v>14</v>
      </c>
      <c r="D60" s="6" t="s">
        <v>5</v>
      </c>
      <c r="E60" s="8">
        <v>42166</v>
      </c>
      <c r="F60" s="10">
        <v>311</v>
      </c>
      <c r="G60" s="10"/>
      <c r="H60" s="6"/>
      <c r="I60" s="17"/>
      <c r="J60" t="s">
        <v>50</v>
      </c>
    </row>
    <row r="61" spans="1:10" x14ac:dyDescent="0.25">
      <c r="A61" s="16">
        <v>1</v>
      </c>
      <c r="B61" s="2" t="s">
        <v>22</v>
      </c>
      <c r="C61" s="6" t="s">
        <v>14</v>
      </c>
      <c r="D61" s="6" t="s">
        <v>6</v>
      </c>
      <c r="E61" s="8">
        <v>42166</v>
      </c>
      <c r="F61" s="10">
        <v>617.4</v>
      </c>
      <c r="G61" s="10"/>
      <c r="H61" s="6"/>
      <c r="I61" s="17"/>
      <c r="J61" t="s">
        <v>50</v>
      </c>
    </row>
    <row r="62" spans="1:10" x14ac:dyDescent="0.25">
      <c r="A62" s="16">
        <v>1</v>
      </c>
      <c r="B62" s="2" t="s">
        <v>22</v>
      </c>
      <c r="C62" s="6" t="s">
        <v>14</v>
      </c>
      <c r="D62" s="6" t="s">
        <v>7</v>
      </c>
      <c r="E62" s="8">
        <v>42166</v>
      </c>
      <c r="F62" s="10">
        <v>581.4</v>
      </c>
      <c r="G62" s="10"/>
      <c r="H62" s="6"/>
      <c r="I62" s="17"/>
      <c r="J62" t="s">
        <v>50</v>
      </c>
    </row>
    <row r="63" spans="1:10" x14ac:dyDescent="0.25">
      <c r="A63" s="16">
        <v>1</v>
      </c>
      <c r="B63" s="2" t="s">
        <v>22</v>
      </c>
      <c r="C63" s="6" t="s">
        <v>14</v>
      </c>
      <c r="D63" s="6" t="s">
        <v>8</v>
      </c>
      <c r="E63" s="8">
        <v>42166</v>
      </c>
      <c r="F63" s="10">
        <v>750.8</v>
      </c>
      <c r="G63" s="10"/>
      <c r="H63" s="6"/>
      <c r="I63" s="17"/>
      <c r="J63" t="s">
        <v>50</v>
      </c>
    </row>
    <row r="64" spans="1:10" x14ac:dyDescent="0.25">
      <c r="A64" s="18">
        <v>1</v>
      </c>
      <c r="B64" s="3" t="s">
        <v>22</v>
      </c>
      <c r="C64" s="19" t="s">
        <v>14</v>
      </c>
      <c r="D64" s="19" t="s">
        <v>9</v>
      </c>
      <c r="E64" s="20">
        <v>42166</v>
      </c>
      <c r="F64" s="21">
        <v>643.4</v>
      </c>
      <c r="G64" s="21"/>
      <c r="H64" s="19"/>
      <c r="I64" s="22"/>
      <c r="J64" t="s">
        <v>50</v>
      </c>
    </row>
    <row r="65" spans="1:10" x14ac:dyDescent="0.25">
      <c r="A65" s="23">
        <v>1</v>
      </c>
      <c r="B65" s="24" t="s">
        <v>23</v>
      </c>
      <c r="C65" s="25" t="s">
        <v>14</v>
      </c>
      <c r="D65" s="25" t="s">
        <v>1</v>
      </c>
      <c r="E65" s="26">
        <v>42173</v>
      </c>
      <c r="F65" s="27">
        <v>282.3</v>
      </c>
      <c r="G65" s="27">
        <v>484.2</v>
      </c>
      <c r="H65" s="25"/>
      <c r="I65" s="28"/>
      <c r="J65" t="s">
        <v>37</v>
      </c>
    </row>
    <row r="66" spans="1:10" x14ac:dyDescent="0.25">
      <c r="A66" s="29">
        <v>1</v>
      </c>
      <c r="B66" s="30" t="s">
        <v>23</v>
      </c>
      <c r="C66" s="31" t="s">
        <v>14</v>
      </c>
      <c r="D66" s="31" t="s">
        <v>2</v>
      </c>
      <c r="E66" s="32">
        <v>42173</v>
      </c>
      <c r="F66" s="33">
        <v>317.39999999999998</v>
      </c>
      <c r="G66" s="33">
        <v>293.39999999999998</v>
      </c>
      <c r="H66" s="31"/>
      <c r="I66" s="34"/>
      <c r="J66" t="s">
        <v>37</v>
      </c>
    </row>
    <row r="67" spans="1:10" x14ac:dyDescent="0.25">
      <c r="A67" s="29">
        <v>1</v>
      </c>
      <c r="B67" s="30" t="s">
        <v>23</v>
      </c>
      <c r="C67" s="31" t="s">
        <v>14</v>
      </c>
      <c r="D67" s="31" t="s">
        <v>3</v>
      </c>
      <c r="E67" s="32">
        <v>42173</v>
      </c>
      <c r="F67" s="33">
        <v>363</v>
      </c>
      <c r="G67" s="33">
        <v>297.3</v>
      </c>
      <c r="H67" s="31"/>
      <c r="I67" s="34"/>
      <c r="J67" t="s">
        <v>37</v>
      </c>
    </row>
    <row r="68" spans="1:10" x14ac:dyDescent="0.25">
      <c r="A68" s="29">
        <v>1</v>
      </c>
      <c r="B68" s="30" t="s">
        <v>23</v>
      </c>
      <c r="C68" s="31" t="s">
        <v>14</v>
      </c>
      <c r="D68" s="31" t="s">
        <v>4</v>
      </c>
      <c r="E68" s="32">
        <v>42173</v>
      </c>
      <c r="F68" s="33">
        <v>424</v>
      </c>
      <c r="G68" s="33">
        <v>437.7</v>
      </c>
      <c r="H68" s="31"/>
      <c r="I68" s="34"/>
      <c r="J68" t="s">
        <v>37</v>
      </c>
    </row>
    <row r="69" spans="1:10" x14ac:dyDescent="0.25">
      <c r="A69" s="29">
        <v>1</v>
      </c>
      <c r="B69" s="30" t="s">
        <v>23</v>
      </c>
      <c r="C69" s="31" t="s">
        <v>14</v>
      </c>
      <c r="D69" s="31" t="s">
        <v>5</v>
      </c>
      <c r="E69" s="32">
        <v>42173</v>
      </c>
      <c r="F69" s="33">
        <v>449.1</v>
      </c>
      <c r="G69" s="33">
        <v>458.4</v>
      </c>
      <c r="H69" s="31"/>
      <c r="I69" s="34"/>
      <c r="J69" t="s">
        <v>37</v>
      </c>
    </row>
    <row r="70" spans="1:10" x14ac:dyDescent="0.25">
      <c r="A70" s="29">
        <v>1</v>
      </c>
      <c r="B70" s="30" t="s">
        <v>23</v>
      </c>
      <c r="C70" s="31" t="s">
        <v>14</v>
      </c>
      <c r="D70" s="31" t="s">
        <v>6</v>
      </c>
      <c r="E70" s="32">
        <v>42173</v>
      </c>
      <c r="F70" s="33">
        <v>425.7</v>
      </c>
      <c r="G70" s="33">
        <v>344.3</v>
      </c>
      <c r="H70" s="31"/>
      <c r="I70" s="34"/>
      <c r="J70" t="s">
        <v>37</v>
      </c>
    </row>
    <row r="71" spans="1:10" x14ac:dyDescent="0.25">
      <c r="A71" s="29">
        <v>1</v>
      </c>
      <c r="B71" s="30" t="s">
        <v>23</v>
      </c>
      <c r="C71" s="31" t="s">
        <v>14</v>
      </c>
      <c r="D71" s="31" t="s">
        <v>7</v>
      </c>
      <c r="E71" s="32">
        <v>42173</v>
      </c>
      <c r="F71" s="33">
        <v>491.6</v>
      </c>
      <c r="G71" s="33">
        <v>339.9</v>
      </c>
      <c r="H71" s="31"/>
      <c r="I71" s="34"/>
      <c r="J71" t="s">
        <v>37</v>
      </c>
    </row>
    <row r="72" spans="1:10" x14ac:dyDescent="0.25">
      <c r="A72" s="29">
        <v>1</v>
      </c>
      <c r="B72" s="30" t="s">
        <v>23</v>
      </c>
      <c r="C72" s="31" t="s">
        <v>14</v>
      </c>
      <c r="D72" s="31" t="s">
        <v>8</v>
      </c>
      <c r="E72" s="32">
        <v>42173</v>
      </c>
      <c r="F72" s="33">
        <v>328.6</v>
      </c>
      <c r="G72" s="33">
        <v>329.3</v>
      </c>
      <c r="H72" s="31"/>
      <c r="I72" s="34"/>
      <c r="J72" t="s">
        <v>37</v>
      </c>
    </row>
    <row r="73" spans="1:10" x14ac:dyDescent="0.25">
      <c r="A73" s="35">
        <v>1</v>
      </c>
      <c r="B73" s="36" t="s">
        <v>23</v>
      </c>
      <c r="C73" s="37" t="s">
        <v>14</v>
      </c>
      <c r="D73" s="37" t="s">
        <v>9</v>
      </c>
      <c r="E73" s="38">
        <v>42173</v>
      </c>
      <c r="F73" s="21">
        <v>353.1</v>
      </c>
      <c r="G73" s="39">
        <v>426.7</v>
      </c>
      <c r="H73" s="37"/>
      <c r="I73" s="40"/>
      <c r="J73" t="s">
        <v>42</v>
      </c>
    </row>
    <row r="74" spans="1:10" x14ac:dyDescent="0.25">
      <c r="A74" s="5">
        <v>1</v>
      </c>
      <c r="B74" t="s">
        <v>30</v>
      </c>
      <c r="C74" s="5" t="s">
        <v>14</v>
      </c>
      <c r="D74" s="5" t="s">
        <v>1</v>
      </c>
      <c r="E74" s="7">
        <v>42216</v>
      </c>
      <c r="J74" t="s">
        <v>45</v>
      </c>
    </row>
    <row r="75" spans="1:10" x14ac:dyDescent="0.25">
      <c r="A75" s="5">
        <v>1</v>
      </c>
      <c r="B75" t="s">
        <v>30</v>
      </c>
      <c r="C75" s="5" t="s">
        <v>14</v>
      </c>
      <c r="D75" s="5" t="s">
        <v>2</v>
      </c>
      <c r="E75" s="7">
        <v>42216</v>
      </c>
      <c r="J75" t="s">
        <v>45</v>
      </c>
    </row>
    <row r="76" spans="1:10" x14ac:dyDescent="0.25">
      <c r="A76" s="5">
        <v>1</v>
      </c>
      <c r="B76" t="s">
        <v>30</v>
      </c>
      <c r="C76" s="5" t="s">
        <v>14</v>
      </c>
      <c r="D76" s="5" t="s">
        <v>3</v>
      </c>
      <c r="E76" s="7">
        <v>42216</v>
      </c>
      <c r="J76" t="s">
        <v>45</v>
      </c>
    </row>
    <row r="77" spans="1:10" x14ac:dyDescent="0.25">
      <c r="A77" s="5">
        <v>1</v>
      </c>
      <c r="B77" t="s">
        <v>30</v>
      </c>
      <c r="C77" s="5" t="s">
        <v>14</v>
      </c>
      <c r="D77" s="5" t="s">
        <v>4</v>
      </c>
      <c r="E77" s="7">
        <v>42216</v>
      </c>
      <c r="J77" t="s">
        <v>45</v>
      </c>
    </row>
    <row r="78" spans="1:10" x14ac:dyDescent="0.25">
      <c r="A78" s="5">
        <v>1</v>
      </c>
      <c r="B78" t="s">
        <v>30</v>
      </c>
      <c r="C78" s="5" t="s">
        <v>14</v>
      </c>
      <c r="D78" s="5" t="s">
        <v>5</v>
      </c>
      <c r="E78" s="7">
        <v>42216</v>
      </c>
      <c r="J78" t="s">
        <v>45</v>
      </c>
    </row>
    <row r="79" spans="1:10" x14ac:dyDescent="0.25">
      <c r="A79" s="5">
        <v>1</v>
      </c>
      <c r="B79" t="s">
        <v>30</v>
      </c>
      <c r="C79" s="5" t="s">
        <v>14</v>
      </c>
      <c r="D79" s="5" t="s">
        <v>6</v>
      </c>
      <c r="E79" s="7">
        <v>42216</v>
      </c>
      <c r="J79" t="s">
        <v>45</v>
      </c>
    </row>
    <row r="80" spans="1:10" x14ac:dyDescent="0.25">
      <c r="A80" s="5">
        <v>1</v>
      </c>
      <c r="B80" t="s">
        <v>30</v>
      </c>
      <c r="C80" s="5" t="s">
        <v>14</v>
      </c>
      <c r="D80" s="5" t="s">
        <v>7</v>
      </c>
      <c r="E80" s="7">
        <v>42216</v>
      </c>
      <c r="J80" t="s">
        <v>45</v>
      </c>
    </row>
    <row r="81" spans="1:10" x14ac:dyDescent="0.25">
      <c r="A81" s="5">
        <v>1</v>
      </c>
      <c r="B81" t="s">
        <v>30</v>
      </c>
      <c r="C81" s="5" t="s">
        <v>14</v>
      </c>
      <c r="D81" s="5" t="s">
        <v>8</v>
      </c>
      <c r="E81" s="7">
        <v>42216</v>
      </c>
      <c r="J81" t="s">
        <v>45</v>
      </c>
    </row>
    <row r="82" spans="1:10" x14ac:dyDescent="0.25">
      <c r="A82" s="5">
        <v>1</v>
      </c>
      <c r="B82" t="s">
        <v>30</v>
      </c>
      <c r="C82" s="5" t="s">
        <v>14</v>
      </c>
      <c r="D82" s="5" t="s">
        <v>9</v>
      </c>
      <c r="E82" s="7">
        <v>42216</v>
      </c>
      <c r="J82" t="s">
        <v>45</v>
      </c>
    </row>
    <row r="83" spans="1:10" x14ac:dyDescent="0.25">
      <c r="A83" s="11">
        <v>1</v>
      </c>
      <c r="B83" s="1" t="s">
        <v>24</v>
      </c>
      <c r="C83" s="12" t="s">
        <v>10</v>
      </c>
      <c r="D83" s="12" t="s">
        <v>1</v>
      </c>
      <c r="E83" s="13">
        <v>42144</v>
      </c>
      <c r="F83" s="14">
        <v>325.8</v>
      </c>
      <c r="G83" s="14"/>
      <c r="H83" s="12"/>
      <c r="I83" s="15"/>
    </row>
    <row r="84" spans="1:10" x14ac:dyDescent="0.25">
      <c r="A84" s="16">
        <v>1</v>
      </c>
      <c r="B84" s="2" t="s">
        <v>24</v>
      </c>
      <c r="C84" s="6" t="s">
        <v>10</v>
      </c>
      <c r="D84" s="6" t="s">
        <v>2</v>
      </c>
      <c r="E84" s="8">
        <v>42144</v>
      </c>
      <c r="F84" s="10">
        <v>428.6</v>
      </c>
      <c r="G84" s="10"/>
      <c r="H84" s="6"/>
      <c r="I84" s="17"/>
    </row>
    <row r="85" spans="1:10" x14ac:dyDescent="0.25">
      <c r="A85" s="16">
        <v>1</v>
      </c>
      <c r="B85" s="2" t="s">
        <v>24</v>
      </c>
      <c r="C85" s="6" t="s">
        <v>10</v>
      </c>
      <c r="D85" s="6" t="s">
        <v>3</v>
      </c>
      <c r="E85" s="8">
        <v>42144</v>
      </c>
      <c r="F85" s="10">
        <v>323.8</v>
      </c>
      <c r="G85" s="10"/>
      <c r="H85" s="6"/>
      <c r="I85" s="17"/>
    </row>
    <row r="86" spans="1:10" x14ac:dyDescent="0.25">
      <c r="A86" s="16">
        <v>1</v>
      </c>
      <c r="B86" s="2" t="s">
        <v>24</v>
      </c>
      <c r="C86" s="6" t="s">
        <v>10</v>
      </c>
      <c r="D86" s="6" t="s">
        <v>4</v>
      </c>
      <c r="E86" s="8">
        <v>42144</v>
      </c>
      <c r="F86" s="10">
        <v>358.5</v>
      </c>
      <c r="G86" s="10"/>
      <c r="H86" s="6"/>
      <c r="I86" s="17"/>
    </row>
    <row r="87" spans="1:10" x14ac:dyDescent="0.25">
      <c r="A87" s="16">
        <v>1</v>
      </c>
      <c r="B87" s="2" t="s">
        <v>24</v>
      </c>
      <c r="C87" s="6" t="s">
        <v>10</v>
      </c>
      <c r="D87" s="6" t="s">
        <v>5</v>
      </c>
      <c r="E87" s="8">
        <v>42144</v>
      </c>
      <c r="F87" s="10">
        <v>741.4</v>
      </c>
      <c r="G87" s="10"/>
      <c r="H87" s="6"/>
      <c r="I87" s="17"/>
    </row>
    <row r="88" spans="1:10" x14ac:dyDescent="0.25">
      <c r="A88" s="16">
        <v>1</v>
      </c>
      <c r="B88" s="2" t="s">
        <v>24</v>
      </c>
      <c r="C88" s="6" t="s">
        <v>10</v>
      </c>
      <c r="D88" s="6" t="s">
        <v>6</v>
      </c>
      <c r="E88" s="8">
        <v>42144</v>
      </c>
      <c r="F88" s="10">
        <v>683.4</v>
      </c>
      <c r="G88" s="10"/>
      <c r="H88" s="6"/>
      <c r="I88" s="17"/>
    </row>
    <row r="89" spans="1:10" x14ac:dyDescent="0.25">
      <c r="A89" s="16">
        <v>1</v>
      </c>
      <c r="B89" s="2" t="s">
        <v>24</v>
      </c>
      <c r="C89" s="6" t="s">
        <v>10</v>
      </c>
      <c r="D89" s="6" t="s">
        <v>7</v>
      </c>
      <c r="E89" s="8">
        <v>42144</v>
      </c>
      <c r="F89" s="10">
        <v>451.8</v>
      </c>
      <c r="G89" s="10"/>
      <c r="H89" s="6"/>
      <c r="I89" s="17"/>
    </row>
    <row r="90" spans="1:10" x14ac:dyDescent="0.25">
      <c r="A90" s="16">
        <v>1</v>
      </c>
      <c r="B90" s="2" t="s">
        <v>24</v>
      </c>
      <c r="C90" s="6" t="s">
        <v>10</v>
      </c>
      <c r="D90" s="6" t="s">
        <v>8</v>
      </c>
      <c r="E90" s="8">
        <v>42144</v>
      </c>
      <c r="F90" s="10">
        <v>527.4</v>
      </c>
      <c r="G90" s="10"/>
      <c r="H90" s="6"/>
      <c r="I90" s="17"/>
    </row>
    <row r="91" spans="1:10" x14ac:dyDescent="0.25">
      <c r="A91" s="18">
        <v>1</v>
      </c>
      <c r="B91" s="3" t="s">
        <v>24</v>
      </c>
      <c r="C91" s="19" t="s">
        <v>10</v>
      </c>
      <c r="D91" s="19" t="s">
        <v>9</v>
      </c>
      <c r="E91" s="20">
        <v>42144</v>
      </c>
      <c r="F91" s="21">
        <v>637.79999999999995</v>
      </c>
      <c r="G91" s="21"/>
      <c r="H91" s="19"/>
      <c r="I91" s="22"/>
    </row>
    <row r="92" spans="1:10" x14ac:dyDescent="0.25">
      <c r="A92" s="11">
        <v>1</v>
      </c>
      <c r="B92" s="1" t="s">
        <v>25</v>
      </c>
      <c r="C92" s="12" t="s">
        <v>10</v>
      </c>
      <c r="D92" s="12" t="s">
        <v>1</v>
      </c>
      <c r="E92" s="13">
        <v>42165</v>
      </c>
      <c r="F92" s="14">
        <v>679.2</v>
      </c>
      <c r="G92" s="14"/>
      <c r="H92" s="12"/>
      <c r="I92" s="15"/>
    </row>
    <row r="93" spans="1:10" x14ac:dyDescent="0.25">
      <c r="A93" s="16">
        <v>1</v>
      </c>
      <c r="B93" s="2" t="s">
        <v>25</v>
      </c>
      <c r="C93" s="6" t="s">
        <v>10</v>
      </c>
      <c r="D93" s="6" t="s">
        <v>2</v>
      </c>
      <c r="E93" s="8">
        <v>42165</v>
      </c>
      <c r="F93" s="10">
        <v>611.4</v>
      </c>
      <c r="G93" s="10"/>
      <c r="H93" s="6"/>
      <c r="I93" s="17"/>
    </row>
    <row r="94" spans="1:10" x14ac:dyDescent="0.25">
      <c r="A94" s="16">
        <v>1</v>
      </c>
      <c r="B94" s="2" t="s">
        <v>25</v>
      </c>
      <c r="C94" s="6" t="s">
        <v>10</v>
      </c>
      <c r="D94" s="6" t="s">
        <v>3</v>
      </c>
      <c r="E94" s="8">
        <v>42165</v>
      </c>
      <c r="F94" s="10">
        <v>707.3</v>
      </c>
      <c r="G94" s="10"/>
      <c r="H94" s="6"/>
      <c r="I94" s="17"/>
    </row>
    <row r="95" spans="1:10" x14ac:dyDescent="0.25">
      <c r="A95" s="16">
        <v>1</v>
      </c>
      <c r="B95" s="2" t="s">
        <v>25</v>
      </c>
      <c r="C95" s="6" t="s">
        <v>10</v>
      </c>
      <c r="D95" s="6" t="s">
        <v>4</v>
      </c>
      <c r="E95" s="8">
        <v>42165</v>
      </c>
      <c r="F95" s="10">
        <v>528.1</v>
      </c>
      <c r="G95" s="10"/>
      <c r="H95" s="6"/>
      <c r="I95" s="17"/>
    </row>
    <row r="96" spans="1:10" x14ac:dyDescent="0.25">
      <c r="A96" s="16">
        <v>1</v>
      </c>
      <c r="B96" s="2" t="s">
        <v>25</v>
      </c>
      <c r="C96" s="6" t="s">
        <v>10</v>
      </c>
      <c r="D96" s="6" t="s">
        <v>5</v>
      </c>
      <c r="E96" s="8">
        <v>42165</v>
      </c>
      <c r="F96" s="10">
        <v>396.7</v>
      </c>
      <c r="G96" s="10"/>
      <c r="H96" s="6"/>
      <c r="I96" s="17"/>
    </row>
    <row r="97" spans="1:10" x14ac:dyDescent="0.25">
      <c r="A97" s="16">
        <v>1</v>
      </c>
      <c r="B97" s="2" t="s">
        <v>25</v>
      </c>
      <c r="C97" s="6" t="s">
        <v>10</v>
      </c>
      <c r="D97" s="6" t="s">
        <v>6</v>
      </c>
      <c r="E97" s="8">
        <v>42165</v>
      </c>
      <c r="F97" s="10">
        <v>469.4</v>
      </c>
      <c r="G97" s="10"/>
      <c r="H97" s="6"/>
      <c r="I97" s="17"/>
    </row>
    <row r="98" spans="1:10" x14ac:dyDescent="0.25">
      <c r="A98" s="16">
        <v>1</v>
      </c>
      <c r="B98" s="2" t="s">
        <v>25</v>
      </c>
      <c r="C98" s="6" t="s">
        <v>10</v>
      </c>
      <c r="D98" s="6" t="s">
        <v>7</v>
      </c>
      <c r="E98" s="8">
        <v>42165</v>
      </c>
      <c r="F98" s="10">
        <v>492.8</v>
      </c>
      <c r="G98" s="10"/>
      <c r="H98" s="6"/>
      <c r="I98" s="17"/>
      <c r="J98" t="s">
        <v>31</v>
      </c>
    </row>
    <row r="99" spans="1:10" x14ac:dyDescent="0.25">
      <c r="A99" s="16">
        <v>1</v>
      </c>
      <c r="B99" s="2" t="s">
        <v>25</v>
      </c>
      <c r="C99" s="6" t="s">
        <v>10</v>
      </c>
      <c r="D99" s="6" t="s">
        <v>8</v>
      </c>
      <c r="E99" s="8">
        <v>42165</v>
      </c>
      <c r="F99" s="10">
        <v>387.2</v>
      </c>
      <c r="G99" s="10"/>
      <c r="H99" s="6"/>
      <c r="I99" s="17"/>
    </row>
    <row r="100" spans="1:10" x14ac:dyDescent="0.25">
      <c r="A100" s="18">
        <v>1</v>
      </c>
      <c r="B100" s="3" t="s">
        <v>25</v>
      </c>
      <c r="C100" s="19" t="s">
        <v>10</v>
      </c>
      <c r="D100" s="19" t="s">
        <v>9</v>
      </c>
      <c r="E100" s="20">
        <v>42165</v>
      </c>
      <c r="F100" s="21">
        <v>793.1</v>
      </c>
      <c r="G100" s="21"/>
      <c r="H100" s="19"/>
      <c r="I100" s="22"/>
    </row>
    <row r="101" spans="1:10" x14ac:dyDescent="0.25">
      <c r="A101" s="11">
        <v>1</v>
      </c>
      <c r="B101" s="1" t="s">
        <v>26</v>
      </c>
      <c r="C101" s="12" t="s">
        <v>10</v>
      </c>
      <c r="D101" s="12" t="s">
        <v>1</v>
      </c>
      <c r="E101" s="13">
        <v>42165</v>
      </c>
      <c r="F101" s="14">
        <v>1028.3</v>
      </c>
      <c r="G101" s="14"/>
      <c r="H101" s="12"/>
      <c r="I101" s="15"/>
    </row>
    <row r="102" spans="1:10" x14ac:dyDescent="0.25">
      <c r="A102" s="16">
        <v>1</v>
      </c>
      <c r="B102" s="2" t="s">
        <v>26</v>
      </c>
      <c r="C102" s="6" t="s">
        <v>10</v>
      </c>
      <c r="D102" s="6" t="s">
        <v>2</v>
      </c>
      <c r="E102" s="8">
        <v>42165</v>
      </c>
      <c r="F102" s="10">
        <v>1177.5999999999999</v>
      </c>
      <c r="G102" s="10"/>
      <c r="H102" s="6"/>
      <c r="I102" s="17"/>
    </row>
    <row r="103" spans="1:10" x14ac:dyDescent="0.25">
      <c r="A103" s="16">
        <v>1</v>
      </c>
      <c r="B103" s="2" t="s">
        <v>26</v>
      </c>
      <c r="C103" s="6" t="s">
        <v>10</v>
      </c>
      <c r="D103" s="6" t="s">
        <v>3</v>
      </c>
      <c r="E103" s="8">
        <v>42165</v>
      </c>
      <c r="F103" s="10">
        <v>785.5</v>
      </c>
      <c r="G103" s="10"/>
      <c r="H103" s="6"/>
      <c r="I103" s="17"/>
    </row>
    <row r="104" spans="1:10" x14ac:dyDescent="0.25">
      <c r="A104" s="16">
        <v>1</v>
      </c>
      <c r="B104" s="2" t="s">
        <v>26</v>
      </c>
      <c r="C104" s="6" t="s">
        <v>10</v>
      </c>
      <c r="D104" s="6" t="s">
        <v>4</v>
      </c>
      <c r="E104" s="8">
        <v>42165</v>
      </c>
      <c r="F104" s="10">
        <v>758.5</v>
      </c>
      <c r="G104" s="10"/>
      <c r="H104" s="6"/>
      <c r="I104" s="17"/>
    </row>
    <row r="105" spans="1:10" x14ac:dyDescent="0.25">
      <c r="A105" s="16">
        <v>1</v>
      </c>
      <c r="B105" s="2" t="s">
        <v>26</v>
      </c>
      <c r="C105" s="6" t="s">
        <v>10</v>
      </c>
      <c r="D105" s="6" t="s">
        <v>5</v>
      </c>
      <c r="E105" s="8">
        <v>42165</v>
      </c>
      <c r="F105" s="10">
        <v>756.9</v>
      </c>
      <c r="G105" s="10"/>
      <c r="H105" s="6"/>
      <c r="I105" s="17"/>
    </row>
    <row r="106" spans="1:10" x14ac:dyDescent="0.25">
      <c r="A106" s="16">
        <v>1</v>
      </c>
      <c r="B106" s="2" t="s">
        <v>26</v>
      </c>
      <c r="C106" s="6" t="s">
        <v>10</v>
      </c>
      <c r="D106" s="6" t="s">
        <v>6</v>
      </c>
      <c r="E106" s="8">
        <v>42165</v>
      </c>
      <c r="F106" s="10">
        <v>1070.0999999999999</v>
      </c>
      <c r="G106" s="10"/>
      <c r="H106" s="6"/>
      <c r="I106" s="17"/>
    </row>
    <row r="107" spans="1:10" x14ac:dyDescent="0.25">
      <c r="A107" s="16">
        <v>1</v>
      </c>
      <c r="B107" s="2" t="s">
        <v>26</v>
      </c>
      <c r="C107" s="6" t="s">
        <v>10</v>
      </c>
      <c r="D107" s="6" t="s">
        <v>7</v>
      </c>
      <c r="E107" s="8">
        <v>42165</v>
      </c>
      <c r="F107" s="10">
        <v>739.6</v>
      </c>
      <c r="G107" s="10"/>
      <c r="H107" s="6"/>
      <c r="I107" s="17"/>
    </row>
    <row r="108" spans="1:10" x14ac:dyDescent="0.25">
      <c r="A108" s="16">
        <v>1</v>
      </c>
      <c r="B108" s="2" t="s">
        <v>26</v>
      </c>
      <c r="C108" s="6" t="s">
        <v>10</v>
      </c>
      <c r="D108" s="6" t="s">
        <v>8</v>
      </c>
      <c r="E108" s="8">
        <v>42165</v>
      </c>
      <c r="F108" s="10">
        <v>724.3</v>
      </c>
      <c r="G108" s="10"/>
      <c r="H108" s="6"/>
      <c r="I108" s="17"/>
    </row>
    <row r="109" spans="1:10" x14ac:dyDescent="0.25">
      <c r="A109" s="18">
        <v>1</v>
      </c>
      <c r="B109" s="3" t="s">
        <v>26</v>
      </c>
      <c r="C109" s="19" t="s">
        <v>10</v>
      </c>
      <c r="D109" s="19" t="s">
        <v>9</v>
      </c>
      <c r="E109" s="20">
        <v>42165</v>
      </c>
      <c r="F109" s="21">
        <v>851.8</v>
      </c>
      <c r="G109" s="21"/>
      <c r="H109" s="19"/>
      <c r="I109" s="22"/>
    </row>
    <row r="110" spans="1:10" x14ac:dyDescent="0.25">
      <c r="A110" s="11">
        <v>1</v>
      </c>
      <c r="B110" s="1" t="s">
        <v>27</v>
      </c>
      <c r="C110" s="12" t="s">
        <v>10</v>
      </c>
      <c r="D110" s="12" t="s">
        <v>1</v>
      </c>
      <c r="E110" s="13">
        <v>42167</v>
      </c>
      <c r="F110" s="14">
        <v>385.1</v>
      </c>
      <c r="G110" s="14"/>
      <c r="H110" s="12"/>
      <c r="I110" s="15"/>
    </row>
    <row r="111" spans="1:10" x14ac:dyDescent="0.25">
      <c r="A111" s="16">
        <v>1</v>
      </c>
      <c r="B111" s="2" t="s">
        <v>27</v>
      </c>
      <c r="C111" s="6" t="s">
        <v>10</v>
      </c>
      <c r="D111" s="6" t="s">
        <v>2</v>
      </c>
      <c r="E111" s="8">
        <v>42167</v>
      </c>
      <c r="F111" s="10">
        <v>622.70000000000005</v>
      </c>
      <c r="G111" s="10"/>
      <c r="H111" s="6"/>
      <c r="I111" s="17"/>
    </row>
    <row r="112" spans="1:10" x14ac:dyDescent="0.25">
      <c r="A112" s="16">
        <v>1</v>
      </c>
      <c r="B112" s="2" t="s">
        <v>27</v>
      </c>
      <c r="C112" s="6" t="s">
        <v>10</v>
      </c>
      <c r="D112" s="6" t="s">
        <v>3</v>
      </c>
      <c r="E112" s="8">
        <v>42167</v>
      </c>
      <c r="F112" s="10">
        <v>628.9</v>
      </c>
      <c r="G112" s="10"/>
      <c r="H112" s="6"/>
      <c r="I112" s="17"/>
    </row>
    <row r="113" spans="1:10" x14ac:dyDescent="0.25">
      <c r="A113" s="16">
        <v>1</v>
      </c>
      <c r="B113" s="2" t="s">
        <v>27</v>
      </c>
      <c r="C113" s="6" t="s">
        <v>10</v>
      </c>
      <c r="D113" s="6" t="s">
        <v>4</v>
      </c>
      <c r="E113" s="8">
        <v>42167</v>
      </c>
      <c r="F113" s="10">
        <v>546.29999999999995</v>
      </c>
      <c r="G113" s="10"/>
      <c r="H113" s="6"/>
      <c r="I113" s="17"/>
    </row>
    <row r="114" spans="1:10" x14ac:dyDescent="0.25">
      <c r="A114" s="16">
        <v>1</v>
      </c>
      <c r="B114" s="2" t="s">
        <v>27</v>
      </c>
      <c r="C114" s="6" t="s">
        <v>10</v>
      </c>
      <c r="D114" s="6" t="s">
        <v>5</v>
      </c>
      <c r="E114" s="8">
        <v>42167</v>
      </c>
      <c r="F114" s="10">
        <v>610.79999999999995</v>
      </c>
      <c r="G114" s="10"/>
      <c r="H114" s="6"/>
      <c r="I114" s="17"/>
    </row>
    <row r="115" spans="1:10" x14ac:dyDescent="0.25">
      <c r="A115" s="16">
        <v>1</v>
      </c>
      <c r="B115" s="2" t="s">
        <v>27</v>
      </c>
      <c r="C115" s="6" t="s">
        <v>10</v>
      </c>
      <c r="D115" s="6" t="s">
        <v>6</v>
      </c>
      <c r="E115" s="8">
        <v>42167</v>
      </c>
      <c r="F115" s="10">
        <v>604.5</v>
      </c>
      <c r="G115" s="10"/>
      <c r="H115" s="6"/>
      <c r="I115" s="17"/>
    </row>
    <row r="116" spans="1:10" x14ac:dyDescent="0.25">
      <c r="A116" s="16">
        <v>1</v>
      </c>
      <c r="B116" s="2" t="s">
        <v>27</v>
      </c>
      <c r="C116" s="6" t="s">
        <v>10</v>
      </c>
      <c r="D116" s="6" t="s">
        <v>7</v>
      </c>
      <c r="E116" s="8">
        <v>42167</v>
      </c>
      <c r="F116" s="10">
        <v>514.1</v>
      </c>
      <c r="G116" s="10"/>
      <c r="H116" s="6"/>
      <c r="I116" s="17"/>
    </row>
    <row r="117" spans="1:10" x14ac:dyDescent="0.25">
      <c r="A117" s="16">
        <v>1</v>
      </c>
      <c r="B117" s="2" t="s">
        <v>27</v>
      </c>
      <c r="C117" s="6" t="s">
        <v>10</v>
      </c>
      <c r="D117" s="6" t="s">
        <v>8</v>
      </c>
      <c r="E117" s="8">
        <v>42167</v>
      </c>
      <c r="F117" s="10">
        <v>589.29999999999995</v>
      </c>
      <c r="G117" s="10"/>
      <c r="H117" s="6"/>
      <c r="I117" s="17"/>
    </row>
    <row r="118" spans="1:10" x14ac:dyDescent="0.25">
      <c r="A118" s="18">
        <v>1</v>
      </c>
      <c r="B118" s="3" t="s">
        <v>27</v>
      </c>
      <c r="C118" s="19" t="s">
        <v>10</v>
      </c>
      <c r="D118" s="19" t="s">
        <v>9</v>
      </c>
      <c r="E118" s="20">
        <v>42167</v>
      </c>
      <c r="F118" s="21">
        <v>640.1</v>
      </c>
      <c r="G118" s="21"/>
      <c r="H118" s="19"/>
      <c r="I118" s="22"/>
    </row>
    <row r="119" spans="1:10" x14ac:dyDescent="0.25">
      <c r="A119" s="23">
        <v>1</v>
      </c>
      <c r="B119" s="24" t="s">
        <v>28</v>
      </c>
      <c r="C119" s="25" t="s">
        <v>10</v>
      </c>
      <c r="D119" s="25" t="s">
        <v>1</v>
      </c>
      <c r="E119" s="26">
        <v>42172</v>
      </c>
      <c r="F119" s="27">
        <v>268.10000000000002</v>
      </c>
      <c r="G119" s="27">
        <v>504.6</v>
      </c>
      <c r="H119" s="25"/>
      <c r="I119" s="28"/>
      <c r="J119" t="s">
        <v>37</v>
      </c>
    </row>
    <row r="120" spans="1:10" x14ac:dyDescent="0.25">
      <c r="A120" s="29">
        <v>1</v>
      </c>
      <c r="B120" s="30" t="s">
        <v>28</v>
      </c>
      <c r="C120" s="31" t="s">
        <v>10</v>
      </c>
      <c r="D120" s="31" t="s">
        <v>2</v>
      </c>
      <c r="E120" s="32">
        <v>42172</v>
      </c>
      <c r="F120" s="10">
        <v>496.6</v>
      </c>
      <c r="G120" s="33">
        <v>602.79999999999995</v>
      </c>
      <c r="H120" s="31"/>
      <c r="I120" s="34"/>
      <c r="J120" t="s">
        <v>37</v>
      </c>
    </row>
    <row r="121" spans="1:10" x14ac:dyDescent="0.25">
      <c r="A121" s="29">
        <v>1</v>
      </c>
      <c r="B121" s="30" t="s">
        <v>28</v>
      </c>
      <c r="C121" s="31" t="s">
        <v>10</v>
      </c>
      <c r="D121" s="31" t="s">
        <v>3</v>
      </c>
      <c r="E121" s="32">
        <v>42172</v>
      </c>
      <c r="F121" s="10">
        <v>696.8</v>
      </c>
      <c r="G121" s="33">
        <v>544.79999999999995</v>
      </c>
      <c r="H121" s="31"/>
      <c r="I121" s="34"/>
      <c r="J121" t="s">
        <v>37</v>
      </c>
    </row>
    <row r="122" spans="1:10" x14ac:dyDescent="0.25">
      <c r="A122" s="29">
        <v>1</v>
      </c>
      <c r="B122" s="30" t="s">
        <v>28</v>
      </c>
      <c r="C122" s="31" t="s">
        <v>10</v>
      </c>
      <c r="D122" s="31" t="s">
        <v>4</v>
      </c>
      <c r="E122" s="32">
        <v>42172</v>
      </c>
      <c r="F122" s="33">
        <v>574.4</v>
      </c>
      <c r="G122" s="33">
        <v>546.29999999999995</v>
      </c>
      <c r="H122" s="31"/>
      <c r="I122" s="34"/>
      <c r="J122" t="s">
        <v>37</v>
      </c>
    </row>
    <row r="123" spans="1:10" x14ac:dyDescent="0.25">
      <c r="A123" s="29">
        <v>1</v>
      </c>
      <c r="B123" s="30" t="s">
        <v>28</v>
      </c>
      <c r="C123" s="31" t="s">
        <v>10</v>
      </c>
      <c r="D123" s="31" t="s">
        <v>5</v>
      </c>
      <c r="E123" s="32">
        <v>42172</v>
      </c>
      <c r="F123" s="33">
        <v>339.6</v>
      </c>
      <c r="G123" s="33">
        <v>349.8</v>
      </c>
      <c r="H123" s="31"/>
      <c r="I123" s="34"/>
      <c r="J123" t="s">
        <v>37</v>
      </c>
    </row>
    <row r="124" spans="1:10" x14ac:dyDescent="0.25">
      <c r="A124" s="29">
        <v>1</v>
      </c>
      <c r="B124" s="30" t="s">
        <v>28</v>
      </c>
      <c r="C124" s="31" t="s">
        <v>10</v>
      </c>
      <c r="D124" s="31" t="s">
        <v>6</v>
      </c>
      <c r="E124" s="32">
        <v>42172</v>
      </c>
      <c r="F124" s="10">
        <v>429.6</v>
      </c>
      <c r="G124" s="33">
        <v>371.5</v>
      </c>
      <c r="H124" s="31"/>
      <c r="I124" s="34"/>
      <c r="J124" t="s">
        <v>37</v>
      </c>
    </row>
    <row r="125" spans="1:10" x14ac:dyDescent="0.25">
      <c r="A125" s="29">
        <v>1</v>
      </c>
      <c r="B125" s="30" t="s">
        <v>28</v>
      </c>
      <c r="C125" s="31" t="s">
        <v>10</v>
      </c>
      <c r="D125" s="31" t="s">
        <v>7</v>
      </c>
      <c r="E125" s="32">
        <v>42172</v>
      </c>
      <c r="F125" s="10">
        <v>333.8</v>
      </c>
      <c r="G125" s="33">
        <v>321</v>
      </c>
      <c r="H125" s="31"/>
      <c r="I125" s="34"/>
      <c r="J125" t="s">
        <v>37</v>
      </c>
    </row>
    <row r="126" spans="1:10" x14ac:dyDescent="0.25">
      <c r="A126" s="29">
        <v>1</v>
      </c>
      <c r="B126" s="30" t="s">
        <v>28</v>
      </c>
      <c r="C126" s="31" t="s">
        <v>10</v>
      </c>
      <c r="D126" s="31" t="s">
        <v>8</v>
      </c>
      <c r="E126" s="32">
        <v>42172</v>
      </c>
      <c r="F126" s="10">
        <v>378.1</v>
      </c>
      <c r="G126" s="33">
        <v>344.9</v>
      </c>
      <c r="H126" s="31"/>
      <c r="I126" s="34"/>
      <c r="J126" t="s">
        <v>37</v>
      </c>
    </row>
    <row r="127" spans="1:10" x14ac:dyDescent="0.25">
      <c r="A127" s="35">
        <v>1</v>
      </c>
      <c r="B127" s="36" t="s">
        <v>28</v>
      </c>
      <c r="C127" s="37" t="s">
        <v>10</v>
      </c>
      <c r="D127" s="37" t="s">
        <v>9</v>
      </c>
      <c r="E127" s="38">
        <v>42172</v>
      </c>
      <c r="F127" s="21">
        <v>355.1</v>
      </c>
      <c r="G127" s="39">
        <v>374.7</v>
      </c>
      <c r="H127" s="37"/>
      <c r="I127" s="40"/>
      <c r="J127" t="s">
        <v>37</v>
      </c>
    </row>
    <row r="128" spans="1:10" x14ac:dyDescent="0.25">
      <c r="A128" s="11">
        <v>1</v>
      </c>
      <c r="B128" s="1" t="s">
        <v>29</v>
      </c>
      <c r="C128" s="12" t="s">
        <v>10</v>
      </c>
      <c r="D128" s="12" t="s">
        <v>1</v>
      </c>
      <c r="E128" s="13">
        <v>42167</v>
      </c>
      <c r="F128" s="14">
        <v>670.2</v>
      </c>
      <c r="G128" s="14"/>
      <c r="H128" s="12"/>
      <c r="I128" s="15"/>
    </row>
    <row r="129" spans="1:10" x14ac:dyDescent="0.25">
      <c r="A129" s="16">
        <v>1</v>
      </c>
      <c r="B129" s="2" t="s">
        <v>29</v>
      </c>
      <c r="C129" s="6" t="s">
        <v>10</v>
      </c>
      <c r="D129" s="6" t="s">
        <v>2</v>
      </c>
      <c r="E129" s="8">
        <v>42167</v>
      </c>
      <c r="F129" s="10">
        <v>809.4</v>
      </c>
      <c r="G129" s="10"/>
      <c r="H129" s="6"/>
      <c r="I129" s="17"/>
    </row>
    <row r="130" spans="1:10" x14ac:dyDescent="0.25">
      <c r="A130" s="16">
        <v>1</v>
      </c>
      <c r="B130" s="2" t="s">
        <v>29</v>
      </c>
      <c r="C130" s="6" t="s">
        <v>10</v>
      </c>
      <c r="D130" s="6" t="s">
        <v>3</v>
      </c>
      <c r="E130" s="8">
        <v>42167</v>
      </c>
      <c r="F130" s="10">
        <v>891.7</v>
      </c>
      <c r="G130" s="10"/>
      <c r="H130" s="6"/>
      <c r="I130" s="17"/>
    </row>
    <row r="131" spans="1:10" x14ac:dyDescent="0.25">
      <c r="A131" s="16">
        <v>1</v>
      </c>
      <c r="B131" s="2" t="s">
        <v>29</v>
      </c>
      <c r="C131" s="6" t="s">
        <v>10</v>
      </c>
      <c r="D131" s="6" t="s">
        <v>4</v>
      </c>
      <c r="E131" s="8">
        <v>42167</v>
      </c>
      <c r="F131" s="10">
        <v>701.3</v>
      </c>
      <c r="G131" s="10"/>
      <c r="H131" s="6"/>
      <c r="I131" s="17"/>
    </row>
    <row r="132" spans="1:10" x14ac:dyDescent="0.25">
      <c r="A132" s="16">
        <v>1</v>
      </c>
      <c r="B132" s="2" t="s">
        <v>29</v>
      </c>
      <c r="C132" s="6" t="s">
        <v>10</v>
      </c>
      <c r="D132" s="6" t="s">
        <v>5</v>
      </c>
      <c r="E132" s="8">
        <v>42167</v>
      </c>
      <c r="F132" s="10">
        <v>672</v>
      </c>
      <c r="G132" s="10"/>
      <c r="H132" s="6"/>
      <c r="I132" s="17"/>
    </row>
    <row r="133" spans="1:10" x14ac:dyDescent="0.25">
      <c r="A133" s="16">
        <v>1</v>
      </c>
      <c r="B133" s="2" t="s">
        <v>29</v>
      </c>
      <c r="C133" s="6" t="s">
        <v>10</v>
      </c>
      <c r="D133" s="6" t="s">
        <v>6</v>
      </c>
      <c r="E133" s="8">
        <v>42167</v>
      </c>
      <c r="F133" s="10">
        <v>909.5</v>
      </c>
      <c r="G133" s="10"/>
      <c r="H133" s="6"/>
      <c r="I133" s="17"/>
    </row>
    <row r="134" spans="1:10" x14ac:dyDescent="0.25">
      <c r="A134" s="16">
        <v>1</v>
      </c>
      <c r="B134" s="2" t="s">
        <v>29</v>
      </c>
      <c r="C134" s="6" t="s">
        <v>10</v>
      </c>
      <c r="D134" s="6" t="s">
        <v>7</v>
      </c>
      <c r="E134" s="8">
        <v>42167</v>
      </c>
      <c r="F134" s="10">
        <v>660.4</v>
      </c>
      <c r="G134" s="10"/>
      <c r="H134" s="6"/>
      <c r="I134" s="17"/>
    </row>
    <row r="135" spans="1:10" x14ac:dyDescent="0.25">
      <c r="A135" s="16">
        <v>1</v>
      </c>
      <c r="B135" s="2" t="s">
        <v>29</v>
      </c>
      <c r="C135" s="6" t="s">
        <v>10</v>
      </c>
      <c r="D135" s="6" t="s">
        <v>32</v>
      </c>
      <c r="E135" s="8">
        <v>42167</v>
      </c>
      <c r="F135" s="10">
        <v>671.8</v>
      </c>
      <c r="G135" s="10"/>
      <c r="H135" s="6"/>
      <c r="I135" s="17"/>
      <c r="J135" t="s">
        <v>34</v>
      </c>
    </row>
    <row r="136" spans="1:10" x14ac:dyDescent="0.25">
      <c r="A136" s="18">
        <v>1</v>
      </c>
      <c r="B136" s="3" t="s">
        <v>29</v>
      </c>
      <c r="C136" s="19" t="s">
        <v>10</v>
      </c>
      <c r="D136" s="19" t="s">
        <v>9</v>
      </c>
      <c r="E136" s="20"/>
      <c r="F136" s="21"/>
      <c r="G136" s="21"/>
      <c r="H136" s="19"/>
      <c r="I136" s="22"/>
      <c r="J136" t="s">
        <v>33</v>
      </c>
    </row>
    <row r="139" spans="1:10" x14ac:dyDescent="0.25">
      <c r="B139" t="s">
        <v>36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Gas Well Tx Summary</vt:lpstr>
      <vt:lpstr>Texture sort</vt:lpstr>
      <vt:lpstr>Tx calculations</vt:lpstr>
      <vt:lpstr>Tx merge beakers with raw data</vt:lpstr>
      <vt:lpstr>Tx raw data</vt:lpstr>
      <vt:lpstr>Texture clean beaker wts</vt:lpstr>
      <vt:lpstr>inventory &amp; &gt;2mm fraction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ZBrecheisen</dc:creator>
  <cp:lastModifiedBy>Paul Heine</cp:lastModifiedBy>
  <cp:lastPrinted>2018-02-09T04:14:36Z</cp:lastPrinted>
  <dcterms:created xsi:type="dcterms:W3CDTF">2015-07-06T20:31:26Z</dcterms:created>
  <dcterms:modified xsi:type="dcterms:W3CDTF">2018-02-09T05:09:56Z</dcterms:modified>
</cp:coreProperties>
</file>